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hassanpour\Desktop\OldDesktop\صندوق\حسابداری\گزارشات\گزارش ماهانه پورتفوی\"/>
    </mc:Choice>
  </mc:AlternateContent>
  <bookViews>
    <workbookView xWindow="0" yWindow="0" windowWidth="28800" windowHeight="12000"/>
  </bookViews>
  <sheets>
    <sheet name="سهام" sheetId="1" r:id="rId1"/>
    <sheet name="سپرده" sheetId="6" r:id="rId2"/>
    <sheet name="درآمد سود سهام" sheetId="8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سایر درآمدها" sheetId="14" r:id="rId7"/>
    <sheet name="جمع درآمدها" sheetId="15" r:id="rId8"/>
  </sheets>
  <calcPr calcId="162913"/>
</workbook>
</file>

<file path=xl/calcChain.xml><?xml version="1.0" encoding="utf-8"?>
<calcChain xmlns="http://schemas.openxmlformats.org/spreadsheetml/2006/main">
  <c r="C10" i="15" l="1"/>
  <c r="E7" i="15" s="1"/>
  <c r="E10" i="15" s="1"/>
  <c r="G10" i="15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8" i="11"/>
  <c r="Q9" i="10"/>
  <c r="Q10" i="10"/>
  <c r="Q11" i="10"/>
  <c r="Q12" i="10"/>
  <c r="Q13" i="10"/>
  <c r="Q14" i="10"/>
  <c r="Q15" i="10"/>
  <c r="Q16" i="10"/>
  <c r="Q17" i="10"/>
  <c r="Q18" i="10"/>
  <c r="Q19" i="10"/>
  <c r="Q8" i="10"/>
  <c r="E9" i="8" l="1"/>
  <c r="K9" i="8"/>
  <c r="I9" i="8"/>
  <c r="G9" i="8"/>
  <c r="O9" i="8"/>
  <c r="Q9" i="8"/>
  <c r="S9" i="8"/>
  <c r="K9" i="6"/>
  <c r="M9" i="6"/>
  <c r="O9" i="6"/>
  <c r="Q9" i="6"/>
  <c r="Y20" i="1"/>
  <c r="I9" i="11" l="1"/>
  <c r="I10" i="11"/>
  <c r="I11" i="11"/>
  <c r="I12" i="11"/>
  <c r="I13" i="11"/>
  <c r="I14" i="11"/>
  <c r="I15" i="11"/>
  <c r="I16" i="11"/>
  <c r="I17" i="11"/>
  <c r="I18" i="11"/>
  <c r="I19" i="11"/>
  <c r="I8" i="11"/>
  <c r="I21" i="11" s="1"/>
  <c r="K20" i="11" s="1"/>
  <c r="C21" i="11"/>
  <c r="E21" i="11"/>
  <c r="G21" i="11"/>
  <c r="M21" i="11"/>
  <c r="O21" i="11"/>
  <c r="Q21" i="11"/>
  <c r="S21" i="11"/>
  <c r="K19" i="9"/>
  <c r="C19" i="9"/>
  <c r="C21" i="10"/>
  <c r="E21" i="10"/>
  <c r="G21" i="10"/>
  <c r="I21" i="10"/>
  <c r="K21" i="10"/>
  <c r="M21" i="10"/>
  <c r="O21" i="10"/>
  <c r="Q21" i="10"/>
  <c r="I9" i="9"/>
  <c r="I10" i="9"/>
  <c r="I11" i="9"/>
  <c r="I12" i="9"/>
  <c r="I13" i="9"/>
  <c r="I14" i="9"/>
  <c r="I15" i="9"/>
  <c r="I16" i="9"/>
  <c r="I17" i="9"/>
  <c r="I18" i="9"/>
  <c r="I8" i="9"/>
  <c r="I19" i="9" s="1"/>
  <c r="Q9" i="9"/>
  <c r="Q10" i="9"/>
  <c r="Q11" i="9"/>
  <c r="Q12" i="9"/>
  <c r="Q13" i="9"/>
  <c r="Q14" i="9"/>
  <c r="Q15" i="9"/>
  <c r="Q16" i="9"/>
  <c r="Q17" i="9"/>
  <c r="Q18" i="9"/>
  <c r="Q8" i="9"/>
  <c r="O19" i="9"/>
  <c r="M19" i="9"/>
  <c r="G19" i="9"/>
  <c r="E19" i="9"/>
  <c r="K12" i="11" l="1"/>
  <c r="K19" i="11"/>
  <c r="K15" i="11"/>
  <c r="K11" i="11"/>
  <c r="U10" i="11"/>
  <c r="U14" i="11"/>
  <c r="U18" i="11"/>
  <c r="U20" i="11"/>
  <c r="U15" i="11"/>
  <c r="U13" i="11"/>
  <c r="U16" i="11"/>
  <c r="U11" i="11"/>
  <c r="U12" i="11"/>
  <c r="U8" i="11"/>
  <c r="U19" i="11"/>
  <c r="U17" i="11"/>
  <c r="U9" i="11"/>
  <c r="K16" i="11"/>
  <c r="K18" i="11"/>
  <c r="K14" i="11"/>
  <c r="K10" i="11"/>
  <c r="K8" i="11"/>
  <c r="K17" i="11"/>
  <c r="K13" i="11"/>
  <c r="K9" i="11"/>
  <c r="Q19" i="9"/>
  <c r="E21" i="1"/>
  <c r="I21" i="1"/>
  <c r="K21" i="1"/>
  <c r="M21" i="1"/>
  <c r="O21" i="1"/>
  <c r="Q21" i="1"/>
  <c r="S21" i="1"/>
  <c r="U21" i="1"/>
  <c r="W21" i="1"/>
  <c r="G21" i="1"/>
  <c r="C21" i="1"/>
  <c r="K21" i="11" l="1"/>
  <c r="U21" i="11"/>
</calcChain>
</file>

<file path=xl/sharedStrings.xml><?xml version="1.0" encoding="utf-8"?>
<sst xmlns="http://schemas.openxmlformats.org/spreadsheetml/2006/main" count="297" uniqueCount="88">
  <si>
    <t>صندوق سرمایه‌گذاری اختصاصی بازارگردانی توسعه سهام نیکی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</si>
  <si>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</si>
  <si>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</si>
  <si>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</si>
  <si>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</si>
  <si>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</si>
  <si>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</si>
  <si>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</si>
  <si>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</si>
  <si>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</si>
  <si>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</si>
  <si>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</si>
  <si>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</si>
  <si>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</si>
  <si>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آلومتک‌</t>
  </si>
  <si>
    <t>3.51%</t>
  </si>
  <si>
    <t>آلومراد</t>
  </si>
  <si>
    <t>2.46%</t>
  </si>
  <si>
    <t>افرانت</t>
  </si>
  <si>
    <t>2.67%</t>
  </si>
  <si>
    <t>افست‌</t>
  </si>
  <si>
    <t>2.61%</t>
  </si>
  <si>
    <t>ایران‌ خودرو</t>
  </si>
  <si>
    <t>8.81%</t>
  </si>
  <si>
    <t>سرمایه‌گذاری‌ ملی‌ایران‌</t>
  </si>
  <si>
    <t>45.23%</t>
  </si>
  <si>
    <t>شهد ایران ‌</t>
  </si>
  <si>
    <t>15.18%</t>
  </si>
  <si>
    <t>صنعتی‌ آما</t>
  </si>
  <si>
    <t>6.19%</t>
  </si>
  <si>
    <t>فیبر ایران‌</t>
  </si>
  <si>
    <t>6.29%</t>
  </si>
  <si>
    <t>لوله‌وماشین‌سازی‌ایران‌</t>
  </si>
  <si>
    <t>1.60%</t>
  </si>
  <si>
    <t>کابل‌ البرز</t>
  </si>
  <si>
    <t>0.71%</t>
  </si>
  <si>
    <t>ایران‌ مرینوس‌</t>
  </si>
  <si>
    <t>0.00%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</si>
  <si>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</si>
  <si>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</si>
  <si>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</si>
  <si>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</si>
  <si>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</si>
  <si>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</si>
  <si>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</si>
  <si>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</si>
  <si>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</si>
  <si>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</si>
  <si>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</si>
  <si>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104323944</t>
  </si>
  <si>
    <t>حساب جاری</t>
  </si>
  <si>
    <t>1399/03/02</t>
  </si>
  <si>
    <t>1.51%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</si>
  <si>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</si>
  <si>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</si>
  <si>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</si>
  <si>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</si>
  <si>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</si>
  <si>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</si>
  <si>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</si>
  <si>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</si>
  <si>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</si>
  <si>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</si>
  <si>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</si>
  <si>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1399/10/29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</si>
  <si>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</si>
  <si>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</si>
  <si>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</si>
  <si>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</si>
  <si>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</si>
  <si>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درآمد سود سهام</t>
  </si>
  <si>
    <t>درآمد تغییر ارزش</t>
  </si>
  <si>
    <t>درآمد فروش</t>
  </si>
  <si>
    <t>درصد از کل درآمدها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</si>
  <si>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</si>
  <si>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</si>
  <si>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</si>
  <si>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</si>
  <si>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</si>
  <si>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-3.95%</t>
  </si>
  <si>
    <t>سرمایه‌گذاری در اوراق بهادار</t>
  </si>
  <si>
    <t>درآمد سپرده بانکی</t>
  </si>
  <si>
    <t xml:space="preserve">جمع </t>
  </si>
  <si>
    <t>صورت وضعیت پرتفوی</t>
  </si>
  <si>
    <t>سود(زیان) تحقق نیافته نگهداری اوراق بهادار</t>
  </si>
  <si>
    <t>سود (زیان) فروش اوراق بهادار</t>
  </si>
  <si>
    <t>صورت وضعیت درآمدها(نسبت درآمدها)</t>
  </si>
  <si>
    <t>صورت وضعیت درآمدها (سایر درآمدها)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</si>
</sst>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10" x14ac:knownFonts="1">
    <font>
      <sz val="11"/>
      <name val="Calibri"/>
    </font>
    <font>
      <b/>
      <sz val="12"/>
      <name val="B Nazanin"/>
      <charset val="178"/>
    </font>
    <font>
      <sz val="12"/>
      <name val="B Nazanin"/>
      <charset val="178"/>
    </font>
    <font>
      <sz val="18"/>
      <color rgb="FF000000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164" fontId="1" fillId="0" borderId="0" xfId="0" applyNumberFormat="1" applyFont="1"/>
    <xf numFmtId="3" fontId="1" fillId="0" borderId="2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/>
    <xf numFmtId="9" fontId="2" fillId="0" borderId="0" xfId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10" fontId="5" fillId="0" borderId="0" xfId="1" applyNumberFormat="1" applyFont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Fill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/>
    <xf numFmtId="3" fontId="2" fillId="0" borderId="4" xfId="0" applyNumberFormat="1" applyFont="1" applyBorder="1"/>
    <xf numFmtId="0" fontId="1" fillId="0" borderId="0" xfId="0" applyFont="1" applyBorder="1"/>
    <xf numFmtId="0" fontId="2" fillId="0" borderId="4" xfId="0" applyFont="1" applyBorder="1"/>
    <xf numFmtId="3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7" fillId="0" borderId="2" xfId="0" applyNumberFormat="1" applyFont="1" applyBorder="1"/>
    <xf numFmtId="164" fontId="7" fillId="0" borderId="2" xfId="0" applyNumberFormat="1" applyFont="1" applyFill="1" applyBorder="1"/>
    <xf numFmtId="164" fontId="1" fillId="0" borderId="0" xfId="0" applyNumberFormat="1" applyFont="1" applyBorder="1"/>
    <xf numFmtId="164" fontId="7" fillId="0" borderId="0" xfId="0" applyNumberFormat="1" applyFont="1" applyFill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4" fontId="7" fillId="0" borderId="0" xfId="0" applyNumberFormat="1" applyFont="1"/>
    <xf numFmtId="0" fontId="3" fillId="0" borderId="1" xfId="0" applyFont="1" applyBorder="1" applyAlignment="1">
      <alignment vertical="center"/>
    </xf>
    <xf numFmtId="9" fontId="2" fillId="0" borderId="2" xfId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Fill="1"/>
    <xf numFmtId="164" fontId="8" fillId="0" borderId="0" xfId="0" applyNumberFormat="1" applyFont="1"/>
    <xf numFmtId="164" fontId="8" fillId="0" borderId="0" xfId="1" applyNumberFormat="1" applyFont="1" applyAlignment="1">
      <alignment horizontal="center" vertical="center"/>
    </xf>
    <xf numFmtId="164" fontId="8" fillId="0" borderId="1" xfId="0" applyNumberFormat="1" applyFont="1" applyFill="1" applyBorder="1"/>
    <xf numFmtId="164" fontId="8" fillId="0" borderId="1" xfId="1" applyNumberFormat="1" applyFont="1" applyBorder="1" applyAlignment="1">
      <alignment horizontal="center" vertical="center"/>
    </xf>
    <xf numFmtId="164" fontId="9" fillId="0" borderId="2" xfId="0" applyNumberFormat="1" applyFont="1" applyFill="1" applyBorder="1"/>
    <xf numFmtId="164" fontId="9" fillId="0" borderId="0" xfId="0" applyNumberFormat="1" applyFont="1" applyFill="1"/>
    <xf numFmtId="164" fontId="9" fillId="0" borderId="0" xfId="0" applyNumberFormat="1" applyFont="1"/>
    <xf numFmtId="164" fontId="9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2"/>
  <sheetViews>
    <sheetView rightToLeft="1" tabSelected="1" topLeftCell="A4" zoomScaleNormal="100" workbookViewId="0">
      <selection activeCell="W21" sqref="W21"/>
    </sheetView>
  </sheetViews>
  <sheetFormatPr defaultRowHeight="18.75" x14ac:dyDescent="0.45"/>
  <cols>
    <col min="1" max="1" width="17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23.14062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22.28515625" style="2" bestFit="1" customWidth="1"/>
    <col min="12" max="12" width="1" style="2" customWidth="1"/>
    <col min="13" max="13" width="16.28515625" style="2" bestFit="1" customWidth="1"/>
    <col min="14" max="14" width="1" style="2" customWidth="1"/>
    <col min="15" max="15" width="20.140625" style="2" bestFit="1" customWidth="1"/>
    <col min="16" max="16" width="1" style="2" customWidth="1"/>
    <col min="17" max="17" width="14.42578125" style="2" bestFit="1" customWidth="1"/>
    <col min="18" max="18" width="1" style="2" customWidth="1"/>
    <col min="19" max="19" width="12.85546875" style="2" bestFit="1" customWidth="1"/>
    <col min="20" max="20" width="1" style="2" customWidth="1"/>
    <col min="21" max="21" width="22.85546875" style="2" bestFit="1" customWidth="1"/>
    <col min="22" max="22" width="1" style="2" customWidth="1"/>
    <col min="23" max="23" width="22.42578125" style="2" bestFit="1" customWidth="1"/>
    <col min="24" max="24" width="1" style="2" customWidth="1"/>
    <col min="25" max="25" width="19.5703125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30" x14ac:dyDescent="0.45">
      <c r="A3" s="35" t="s">
        <v>83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30" x14ac:dyDescent="0.4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27.75" x14ac:dyDescent="0.45">
      <c r="A6" s="15" t="s">
        <v>2</v>
      </c>
      <c r="C6" s="13" t="s">
        <v>3</v>
      </c>
      <c r="D6" s="13" t="s">
        <v>3</v>
      </c>
      <c r="E6" s="13" t="s">
        <v>3</v>
      </c>
      <c r="F6" s="13" t="s">
        <v>3</v>
      </c>
      <c r="G6" s="13" t="s">
        <v>3</v>
      </c>
      <c r="I6" s="13" t="s">
        <v>4</v>
      </c>
      <c r="J6" s="13" t="s">
        <v>4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</row>
    <row r="7" spans="1:25" ht="27.75" x14ac:dyDescent="0.45">
      <c r="A7" s="15" t="s">
        <v>2</v>
      </c>
      <c r="C7" s="15" t="s">
        <v>6</v>
      </c>
      <c r="E7" s="15" t="s">
        <v>7</v>
      </c>
      <c r="G7" s="15" t="s">
        <v>8</v>
      </c>
      <c r="I7" s="13" t="s">
        <v>9</v>
      </c>
      <c r="J7" s="13" t="s">
        <v>9</v>
      </c>
      <c r="K7" s="13" t="s">
        <v>9</v>
      </c>
      <c r="M7" s="13" t="s">
        <v>10</v>
      </c>
      <c r="N7" s="13" t="s">
        <v>10</v>
      </c>
      <c r="O7" s="13" t="s">
        <v>10</v>
      </c>
      <c r="Q7" s="15" t="s">
        <v>6</v>
      </c>
      <c r="S7" s="15" t="s">
        <v>11</v>
      </c>
      <c r="U7" s="15" t="s">
        <v>7</v>
      </c>
      <c r="W7" s="15" t="s">
        <v>8</v>
      </c>
      <c r="Y7" s="23" t="s">
        <v>12</v>
      </c>
    </row>
    <row r="8" spans="1:25" ht="27.75" x14ac:dyDescent="0.45">
      <c r="A8" s="13" t="s">
        <v>2</v>
      </c>
      <c r="C8" s="13" t="s">
        <v>6</v>
      </c>
      <c r="E8" s="13" t="s">
        <v>7</v>
      </c>
      <c r="G8" s="13" t="s">
        <v>8</v>
      </c>
      <c r="I8" s="13" t="s">
        <v>6</v>
      </c>
      <c r="K8" s="13" t="s">
        <v>7</v>
      </c>
      <c r="M8" s="13" t="s">
        <v>6</v>
      </c>
      <c r="O8" s="13" t="s">
        <v>13</v>
      </c>
      <c r="Q8" s="13" t="s">
        <v>6</v>
      </c>
      <c r="S8" s="13" t="s">
        <v>11</v>
      </c>
      <c r="U8" s="13" t="s">
        <v>7</v>
      </c>
      <c r="W8" s="13" t="s">
        <v>8</v>
      </c>
      <c r="Y8" s="12" t="s">
        <v>12</v>
      </c>
    </row>
    <row r="9" spans="1:25" ht="24.75" x14ac:dyDescent="0.6">
      <c r="A9" s="31" t="s">
        <v>14</v>
      </c>
      <c r="B9" s="31"/>
      <c r="C9" s="60">
        <v>359477</v>
      </c>
      <c r="D9" s="60"/>
      <c r="E9" s="60">
        <v>13904818692</v>
      </c>
      <c r="F9" s="60"/>
      <c r="G9" s="60">
        <v>13937825749</v>
      </c>
      <c r="H9" s="60"/>
      <c r="I9" s="60">
        <v>2215000</v>
      </c>
      <c r="J9" s="60"/>
      <c r="K9" s="60">
        <v>83322701246</v>
      </c>
      <c r="L9" s="60"/>
      <c r="M9" s="60">
        <v>-1654885</v>
      </c>
      <c r="N9" s="60"/>
      <c r="O9" s="60">
        <v>64192746406</v>
      </c>
      <c r="P9" s="60"/>
      <c r="Q9" s="60">
        <v>919592</v>
      </c>
      <c r="R9" s="60"/>
      <c r="S9" s="60">
        <v>39200</v>
      </c>
      <c r="T9" s="60"/>
      <c r="U9" s="60">
        <v>34903949942</v>
      </c>
      <c r="V9" s="60"/>
      <c r="W9" s="60">
        <v>36020609915</v>
      </c>
      <c r="X9" s="61"/>
      <c r="Y9" s="62" t="s">
        <v>15</v>
      </c>
    </row>
    <row r="10" spans="1:25" ht="24.75" x14ac:dyDescent="0.6">
      <c r="A10" s="31" t="s">
        <v>16</v>
      </c>
      <c r="B10" s="31"/>
      <c r="C10" s="60">
        <v>175473</v>
      </c>
      <c r="D10" s="60"/>
      <c r="E10" s="60">
        <v>26391487456</v>
      </c>
      <c r="F10" s="60"/>
      <c r="G10" s="60">
        <v>26036183220</v>
      </c>
      <c r="H10" s="60"/>
      <c r="I10" s="60">
        <v>0</v>
      </c>
      <c r="J10" s="60"/>
      <c r="K10" s="60">
        <v>0</v>
      </c>
      <c r="L10" s="60"/>
      <c r="M10" s="60">
        <v>0</v>
      </c>
      <c r="N10" s="60"/>
      <c r="O10" s="60">
        <v>0</v>
      </c>
      <c r="P10" s="60"/>
      <c r="Q10" s="60">
        <v>175473</v>
      </c>
      <c r="R10" s="60"/>
      <c r="S10" s="60">
        <v>144230</v>
      </c>
      <c r="T10" s="60"/>
      <c r="U10" s="60">
        <v>26391487456</v>
      </c>
      <c r="V10" s="60"/>
      <c r="W10" s="60">
        <v>25289236352</v>
      </c>
      <c r="X10" s="61"/>
      <c r="Y10" s="62" t="s">
        <v>17</v>
      </c>
    </row>
    <row r="11" spans="1:25" ht="24.75" x14ac:dyDescent="0.6">
      <c r="A11" s="31" t="s">
        <v>18</v>
      </c>
      <c r="B11" s="31"/>
      <c r="C11" s="60">
        <v>774460</v>
      </c>
      <c r="D11" s="60"/>
      <c r="E11" s="60">
        <v>31943961022</v>
      </c>
      <c r="F11" s="60"/>
      <c r="G11" s="60">
        <v>27387309214</v>
      </c>
      <c r="H11" s="60"/>
      <c r="I11" s="60">
        <v>0</v>
      </c>
      <c r="J11" s="60"/>
      <c r="K11" s="60">
        <v>0</v>
      </c>
      <c r="L11" s="60"/>
      <c r="M11" s="60">
        <v>0</v>
      </c>
      <c r="N11" s="60"/>
      <c r="O11" s="60">
        <v>0</v>
      </c>
      <c r="P11" s="60"/>
      <c r="Q11" s="60">
        <v>774460</v>
      </c>
      <c r="R11" s="60"/>
      <c r="S11" s="60">
        <v>35402</v>
      </c>
      <c r="T11" s="60"/>
      <c r="U11" s="60">
        <v>31943961022</v>
      </c>
      <c r="V11" s="60"/>
      <c r="W11" s="60">
        <v>27396595670</v>
      </c>
      <c r="X11" s="61"/>
      <c r="Y11" s="62" t="s">
        <v>19</v>
      </c>
    </row>
    <row r="12" spans="1:25" ht="24.75" x14ac:dyDescent="0.6">
      <c r="A12" s="31" t="s">
        <v>20</v>
      </c>
      <c r="B12" s="31"/>
      <c r="C12" s="60">
        <v>1614265</v>
      </c>
      <c r="D12" s="60"/>
      <c r="E12" s="60">
        <v>31506931089</v>
      </c>
      <c r="F12" s="60"/>
      <c r="G12" s="60">
        <v>26986128393</v>
      </c>
      <c r="H12" s="60"/>
      <c r="I12" s="60">
        <v>0</v>
      </c>
      <c r="J12" s="60"/>
      <c r="K12" s="60">
        <v>0</v>
      </c>
      <c r="L12" s="60"/>
      <c r="M12" s="60">
        <v>0</v>
      </c>
      <c r="N12" s="60"/>
      <c r="O12" s="60">
        <v>0</v>
      </c>
      <c r="P12" s="60"/>
      <c r="Q12" s="60">
        <v>1614265</v>
      </c>
      <c r="R12" s="60"/>
      <c r="S12" s="60">
        <v>16610</v>
      </c>
      <c r="T12" s="60"/>
      <c r="U12" s="60">
        <v>31506931089</v>
      </c>
      <c r="V12" s="60"/>
      <c r="W12" s="60">
        <v>26792563814</v>
      </c>
      <c r="X12" s="61"/>
      <c r="Y12" s="62" t="s">
        <v>21</v>
      </c>
    </row>
    <row r="13" spans="1:25" ht="24.75" x14ac:dyDescent="0.6">
      <c r="A13" s="31" t="s">
        <v>22</v>
      </c>
      <c r="B13" s="31"/>
      <c r="C13" s="60">
        <v>36817332</v>
      </c>
      <c r="D13" s="60"/>
      <c r="E13" s="60">
        <v>102460912287</v>
      </c>
      <c r="F13" s="60"/>
      <c r="G13" s="60">
        <v>101538608284</v>
      </c>
      <c r="H13" s="60"/>
      <c r="I13" s="60">
        <v>24000000</v>
      </c>
      <c r="J13" s="60"/>
      <c r="K13" s="60">
        <v>58083088008</v>
      </c>
      <c r="L13" s="60"/>
      <c r="M13" s="60">
        <v>-25200000</v>
      </c>
      <c r="N13" s="60"/>
      <c r="O13" s="60">
        <v>62139874692</v>
      </c>
      <c r="P13" s="60"/>
      <c r="Q13" s="60">
        <v>35617332</v>
      </c>
      <c r="R13" s="60"/>
      <c r="S13" s="60">
        <v>2540</v>
      </c>
      <c r="T13" s="60"/>
      <c r="U13" s="60">
        <v>94021700270</v>
      </c>
      <c r="V13" s="60"/>
      <c r="W13" s="60">
        <v>90399267582</v>
      </c>
      <c r="X13" s="61"/>
      <c r="Y13" s="62" t="s">
        <v>23</v>
      </c>
    </row>
    <row r="14" spans="1:25" ht="24.75" x14ac:dyDescent="0.6">
      <c r="A14" s="31" t="s">
        <v>24</v>
      </c>
      <c r="B14" s="31"/>
      <c r="C14" s="60">
        <v>45231752</v>
      </c>
      <c r="D14" s="60"/>
      <c r="E14" s="60">
        <v>766885310333</v>
      </c>
      <c r="F14" s="60"/>
      <c r="G14" s="60">
        <v>524289560074</v>
      </c>
      <c r="H14" s="60"/>
      <c r="I14" s="60">
        <v>200000</v>
      </c>
      <c r="J14" s="60"/>
      <c r="K14" s="60">
        <v>2253671832</v>
      </c>
      <c r="L14" s="60"/>
      <c r="M14" s="60">
        <v>-3879790</v>
      </c>
      <c r="N14" s="60"/>
      <c r="O14" s="60">
        <v>43188095528</v>
      </c>
      <c r="P14" s="60"/>
      <c r="Q14" s="60">
        <v>41551962</v>
      </c>
      <c r="R14" s="60"/>
      <c r="S14" s="60">
        <v>11180</v>
      </c>
      <c r="T14" s="60"/>
      <c r="U14" s="60">
        <v>703455894881</v>
      </c>
      <c r="V14" s="60"/>
      <c r="W14" s="60">
        <v>464197876449</v>
      </c>
      <c r="X14" s="61"/>
      <c r="Y14" s="62" t="s">
        <v>25</v>
      </c>
    </row>
    <row r="15" spans="1:25" ht="24.75" x14ac:dyDescent="0.6">
      <c r="A15" s="31" t="s">
        <v>26</v>
      </c>
      <c r="B15" s="31"/>
      <c r="C15" s="60">
        <v>6041568</v>
      </c>
      <c r="D15" s="60"/>
      <c r="E15" s="60">
        <v>44577941757</v>
      </c>
      <c r="F15" s="60"/>
      <c r="G15" s="60">
        <v>48899508907</v>
      </c>
      <c r="H15" s="60"/>
      <c r="I15" s="60">
        <v>15000000</v>
      </c>
      <c r="J15" s="60"/>
      <c r="K15" s="60">
        <v>115425627876</v>
      </c>
      <c r="L15" s="60"/>
      <c r="M15" s="60">
        <v>0</v>
      </c>
      <c r="N15" s="60"/>
      <c r="O15" s="60">
        <v>0</v>
      </c>
      <c r="P15" s="60"/>
      <c r="Q15" s="60">
        <v>21041568</v>
      </c>
      <c r="R15" s="60"/>
      <c r="S15" s="60">
        <v>7410</v>
      </c>
      <c r="T15" s="60"/>
      <c r="U15" s="60">
        <v>160003569633</v>
      </c>
      <c r="V15" s="60"/>
      <c r="W15" s="60">
        <v>155799521185</v>
      </c>
      <c r="X15" s="61"/>
      <c r="Y15" s="62" t="s">
        <v>27</v>
      </c>
    </row>
    <row r="16" spans="1:25" ht="24.75" x14ac:dyDescent="0.6">
      <c r="A16" s="31" t="s">
        <v>28</v>
      </c>
      <c r="B16" s="31"/>
      <c r="C16" s="60">
        <v>2960856</v>
      </c>
      <c r="D16" s="60"/>
      <c r="E16" s="60">
        <v>66035992293</v>
      </c>
      <c r="F16" s="60"/>
      <c r="G16" s="60">
        <v>66243182729</v>
      </c>
      <c r="H16" s="60"/>
      <c r="I16" s="60">
        <v>222030</v>
      </c>
      <c r="J16" s="60"/>
      <c r="K16" s="60">
        <v>4745679028</v>
      </c>
      <c r="L16" s="60"/>
      <c r="M16" s="60">
        <v>-30000</v>
      </c>
      <c r="N16" s="60"/>
      <c r="O16" s="60">
        <v>615152139</v>
      </c>
      <c r="P16" s="60"/>
      <c r="Q16" s="60">
        <v>3152886</v>
      </c>
      <c r="R16" s="60"/>
      <c r="S16" s="60">
        <v>20150</v>
      </c>
      <c r="T16" s="60"/>
      <c r="U16" s="60">
        <v>70114525171</v>
      </c>
      <c r="V16" s="60"/>
      <c r="W16" s="60">
        <v>63482369603</v>
      </c>
      <c r="X16" s="61"/>
      <c r="Y16" s="62" t="s">
        <v>29</v>
      </c>
    </row>
    <row r="17" spans="1:25" ht="24.75" x14ac:dyDescent="0.6">
      <c r="A17" s="31" t="s">
        <v>30</v>
      </c>
      <c r="B17" s="31"/>
      <c r="C17" s="60">
        <v>4744477</v>
      </c>
      <c r="D17" s="60"/>
      <c r="E17" s="60">
        <v>65875274855</v>
      </c>
      <c r="F17" s="60"/>
      <c r="G17" s="60">
        <v>69027084635</v>
      </c>
      <c r="H17" s="60"/>
      <c r="I17" s="60">
        <v>0</v>
      </c>
      <c r="J17" s="60"/>
      <c r="K17" s="60">
        <v>0</v>
      </c>
      <c r="L17" s="60"/>
      <c r="M17" s="60">
        <v>-100000</v>
      </c>
      <c r="N17" s="60"/>
      <c r="O17" s="60">
        <v>1446644740</v>
      </c>
      <c r="P17" s="60"/>
      <c r="Q17" s="60">
        <v>4644477</v>
      </c>
      <c r="R17" s="60"/>
      <c r="S17" s="60">
        <v>13920</v>
      </c>
      <c r="T17" s="60"/>
      <c r="U17" s="60">
        <v>64486812546</v>
      </c>
      <c r="V17" s="60"/>
      <c r="W17" s="60">
        <v>64601984988</v>
      </c>
      <c r="X17" s="61"/>
      <c r="Y17" s="62" t="s">
        <v>31</v>
      </c>
    </row>
    <row r="18" spans="1:25" ht="24.75" x14ac:dyDescent="0.6">
      <c r="A18" s="31" t="s">
        <v>32</v>
      </c>
      <c r="B18" s="31"/>
      <c r="C18" s="60">
        <v>722875</v>
      </c>
      <c r="D18" s="60"/>
      <c r="E18" s="60">
        <v>15991319456</v>
      </c>
      <c r="F18" s="60"/>
      <c r="G18" s="60">
        <v>15450544904</v>
      </c>
      <c r="H18" s="60"/>
      <c r="I18" s="60">
        <v>690000</v>
      </c>
      <c r="J18" s="60"/>
      <c r="K18" s="60">
        <v>14710812924</v>
      </c>
      <c r="L18" s="60"/>
      <c r="M18" s="60">
        <v>-636024</v>
      </c>
      <c r="N18" s="60"/>
      <c r="O18" s="60">
        <v>14130619885</v>
      </c>
      <c r="P18" s="60"/>
      <c r="Q18" s="60">
        <v>776851</v>
      </c>
      <c r="R18" s="60"/>
      <c r="S18" s="60">
        <v>21140</v>
      </c>
      <c r="T18" s="60"/>
      <c r="U18" s="60">
        <v>16734933392</v>
      </c>
      <c r="V18" s="60"/>
      <c r="W18" s="60">
        <v>16410148941</v>
      </c>
      <c r="X18" s="61"/>
      <c r="Y18" s="62" t="s">
        <v>33</v>
      </c>
    </row>
    <row r="19" spans="1:25" ht="24.75" x14ac:dyDescent="0.6">
      <c r="A19" s="31" t="s">
        <v>34</v>
      </c>
      <c r="B19" s="31"/>
      <c r="C19" s="60">
        <v>0</v>
      </c>
      <c r="D19" s="60"/>
      <c r="E19" s="60">
        <v>0</v>
      </c>
      <c r="F19" s="60"/>
      <c r="G19" s="60">
        <v>0</v>
      </c>
      <c r="H19" s="60"/>
      <c r="I19" s="60">
        <v>430000</v>
      </c>
      <c r="J19" s="60"/>
      <c r="K19" s="60">
        <v>24471854240</v>
      </c>
      <c r="L19" s="60"/>
      <c r="M19" s="60">
        <v>-308376</v>
      </c>
      <c r="N19" s="60"/>
      <c r="O19" s="60">
        <v>17694358917</v>
      </c>
      <c r="P19" s="60"/>
      <c r="Q19" s="60">
        <v>121624</v>
      </c>
      <c r="R19" s="60"/>
      <c r="S19" s="60">
        <v>59870</v>
      </c>
      <c r="T19" s="60"/>
      <c r="U19" s="60">
        <v>7378957669</v>
      </c>
      <c r="V19" s="60"/>
      <c r="W19" s="60">
        <v>7276094842</v>
      </c>
      <c r="X19" s="61"/>
      <c r="Y19" s="62" t="s">
        <v>35</v>
      </c>
    </row>
    <row r="20" spans="1:25" ht="24.75" x14ac:dyDescent="0.6">
      <c r="A20" s="33" t="s">
        <v>36</v>
      </c>
      <c r="B20" s="31"/>
      <c r="C20" s="63">
        <v>0</v>
      </c>
      <c r="D20" s="60"/>
      <c r="E20" s="63">
        <v>0</v>
      </c>
      <c r="F20" s="60"/>
      <c r="G20" s="63">
        <v>0</v>
      </c>
      <c r="H20" s="60"/>
      <c r="I20" s="63">
        <v>350000</v>
      </c>
      <c r="J20" s="60"/>
      <c r="K20" s="63">
        <v>26552202921</v>
      </c>
      <c r="L20" s="60"/>
      <c r="M20" s="63">
        <v>-350000</v>
      </c>
      <c r="N20" s="60"/>
      <c r="O20" s="63">
        <v>27722914692</v>
      </c>
      <c r="P20" s="60"/>
      <c r="Q20" s="63">
        <v>0</v>
      </c>
      <c r="R20" s="60"/>
      <c r="S20" s="63">
        <v>0</v>
      </c>
      <c r="T20" s="60"/>
      <c r="U20" s="63">
        <v>0</v>
      </c>
      <c r="V20" s="60"/>
      <c r="W20" s="63">
        <v>0</v>
      </c>
      <c r="X20" s="61"/>
      <c r="Y20" s="64">
        <f t="shared" ref="Y10:Y20" si="0">W20/$W$21</f>
        <v>0</v>
      </c>
    </row>
    <row r="21" spans="1:25" ht="27" thickBot="1" x14ac:dyDescent="0.7">
      <c r="A21" s="10" t="s">
        <v>82</v>
      </c>
      <c r="B21" s="10"/>
      <c r="C21" s="65">
        <f>SUM(C9:C20)</f>
        <v>99442535</v>
      </c>
      <c r="D21" s="66"/>
      <c r="E21" s="65">
        <f>SUM(E9:E20)</f>
        <v>1165573949240</v>
      </c>
      <c r="F21" s="66"/>
      <c r="G21" s="65">
        <f>SUM(G9:G20)</f>
        <v>919795936109</v>
      </c>
      <c r="H21" s="66"/>
      <c r="I21" s="65">
        <f>SUM(I9:I20)</f>
        <v>43107030</v>
      </c>
      <c r="J21" s="66"/>
      <c r="K21" s="65">
        <f>SUM(K9:K20)</f>
        <v>329565638075</v>
      </c>
      <c r="L21" s="66"/>
      <c r="M21" s="65">
        <f>SUM(M9:M20)</f>
        <v>-32159075</v>
      </c>
      <c r="N21" s="66"/>
      <c r="O21" s="65">
        <f>SUM(O9:O20)</f>
        <v>231130406999</v>
      </c>
      <c r="P21" s="66"/>
      <c r="Q21" s="65">
        <f>SUM(Q9:Q20)</f>
        <v>110390490</v>
      </c>
      <c r="R21" s="66"/>
      <c r="S21" s="65">
        <f>SUM(S9:S20)</f>
        <v>371652</v>
      </c>
      <c r="T21" s="66"/>
      <c r="U21" s="65">
        <f>SUM(U9:U20)</f>
        <v>1240942723071</v>
      </c>
      <c r="V21" s="66"/>
      <c r="W21" s="65">
        <f>SUM(W9:W20)</f>
        <v>977666269341</v>
      </c>
      <c r="X21" s="67"/>
      <c r="Y21" s="68"/>
    </row>
    <row r="22" spans="1:25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51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"/>
  <sheetViews>
    <sheetView rightToLeft="1" workbookViewId="0">
      <selection activeCell="U12" sqref="U12:U13"/>
    </sheetView>
  </sheetViews>
  <sheetFormatPr defaultRowHeight="18.75" x14ac:dyDescent="0.45"/>
  <cols>
    <col min="1" max="1" width="21.7109375" style="2" bestFit="1" customWidth="1"/>
    <col min="2" max="2" width="1" style="2" customWidth="1"/>
    <col min="3" max="3" width="15.5703125" style="2" bestFit="1" customWidth="1"/>
    <col min="4" max="4" width="1" style="2" customWidth="1"/>
    <col min="5" max="5" width="12.42578125" style="2" bestFit="1" customWidth="1"/>
    <col min="6" max="6" width="1" style="2" customWidth="1"/>
    <col min="7" max="7" width="13.5703125" style="2" bestFit="1" customWidth="1"/>
    <col min="8" max="8" width="1" style="2" customWidth="1"/>
    <col min="9" max="9" width="10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14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5" style="2" bestFit="1" customWidth="1"/>
    <col min="18" max="18" width="1" style="2" customWidth="1"/>
    <col min="19" max="19" width="18.285156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7.75" x14ac:dyDescent="0.4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7.75" x14ac:dyDescent="0.45">
      <c r="A3" s="4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7.75" x14ac:dyDescent="0.4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6" spans="1:19" ht="27.75" x14ac:dyDescent="0.45">
      <c r="A6" s="4" t="s">
        <v>40</v>
      </c>
      <c r="C6" s="13" t="s">
        <v>41</v>
      </c>
      <c r="D6" s="13" t="s">
        <v>41</v>
      </c>
      <c r="E6" s="13" t="s">
        <v>41</v>
      </c>
      <c r="F6" s="13" t="s">
        <v>41</v>
      </c>
      <c r="G6" s="13" t="s">
        <v>41</v>
      </c>
      <c r="H6" s="13" t="s">
        <v>41</v>
      </c>
      <c r="I6" s="13" t="s">
        <v>41</v>
      </c>
      <c r="K6" s="13" t="s">
        <v>3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</row>
    <row r="7" spans="1:19" ht="48.75" customHeight="1" x14ac:dyDescent="0.45">
      <c r="A7" s="4" t="s">
        <v>40</v>
      </c>
      <c r="C7" s="4" t="s">
        <v>42</v>
      </c>
      <c r="E7" s="4" t="s">
        <v>43</v>
      </c>
      <c r="G7" s="4" t="s">
        <v>44</v>
      </c>
      <c r="I7" s="4" t="s">
        <v>38</v>
      </c>
      <c r="K7" s="4" t="s">
        <v>45</v>
      </c>
      <c r="M7" s="4" t="s">
        <v>46</v>
      </c>
      <c r="O7" s="4" t="s">
        <v>47</v>
      </c>
      <c r="Q7" s="4" t="s">
        <v>45</v>
      </c>
      <c r="S7" s="7" t="s">
        <v>39</v>
      </c>
    </row>
    <row r="8" spans="1:19" x14ac:dyDescent="0.45">
      <c r="A8" s="14" t="s">
        <v>48</v>
      </c>
      <c r="C8" s="2" t="s">
        <v>49</v>
      </c>
      <c r="E8" s="2" t="s">
        <v>50</v>
      </c>
      <c r="G8" s="2" t="s">
        <v>51</v>
      </c>
      <c r="I8" s="2">
        <v>0</v>
      </c>
      <c r="K8" s="24">
        <v>126289871770</v>
      </c>
      <c r="M8" s="24">
        <v>55431121566</v>
      </c>
      <c r="O8" s="24">
        <v>166267135413</v>
      </c>
      <c r="Q8" s="24">
        <v>15453857923</v>
      </c>
      <c r="S8" s="25" t="s">
        <v>52</v>
      </c>
    </row>
    <row r="9" spans="1:19" ht="21.75" thickBot="1" x14ac:dyDescent="0.6">
      <c r="A9" s="1" t="s">
        <v>74</v>
      </c>
      <c r="K9" s="21">
        <f>SUM(K8)</f>
        <v>126289871770</v>
      </c>
      <c r="M9" s="21">
        <f>SUM(M8)</f>
        <v>55431121566</v>
      </c>
      <c r="O9" s="21">
        <f>SUM(O8)</f>
        <v>166267135413</v>
      </c>
      <c r="Q9" s="21">
        <f>SUM(Q8)</f>
        <v>15453857923</v>
      </c>
      <c r="S9" s="59"/>
    </row>
    <row r="10" spans="1:19" ht="19.5" thickTop="1" x14ac:dyDescent="0.45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paperSize="9"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"/>
  <sheetViews>
    <sheetView rightToLeft="1" workbookViewId="0">
      <selection activeCell="O11" sqref="O11"/>
    </sheetView>
  </sheetViews>
  <sheetFormatPr defaultRowHeight="18.75" x14ac:dyDescent="0.45"/>
  <cols>
    <col min="1" max="1" width="11.85546875" style="2" bestFit="1" customWidth="1"/>
    <col min="2" max="2" width="1" style="2" customWidth="1"/>
    <col min="3" max="3" width="13.85546875" style="2" bestFit="1" customWidth="1"/>
    <col min="4" max="4" width="1" style="2" customWidth="1"/>
    <col min="5" max="5" width="26.28515625" style="2" customWidth="1"/>
    <col min="6" max="6" width="1" style="2" customWidth="1"/>
    <col min="7" max="7" width="16.7109375" style="8" customWidth="1"/>
    <col min="8" max="8" width="1" style="2" customWidth="1"/>
    <col min="9" max="9" width="19" style="2" customWidth="1"/>
    <col min="10" max="10" width="1" style="2" customWidth="1"/>
    <col min="11" max="11" width="13.7109375" style="2" bestFit="1" customWidth="1"/>
    <col min="12" max="12" width="1" style="2" customWidth="1"/>
    <col min="13" max="13" width="17.85546875" style="2" customWidth="1"/>
    <col min="14" max="14" width="1" style="2" customWidth="1"/>
    <col min="15" max="15" width="16.28515625" style="2" customWidth="1"/>
    <col min="16" max="16" width="1" style="2" customWidth="1"/>
    <col min="17" max="17" width="13.7109375" style="2" bestFit="1" customWidth="1"/>
    <col min="18" max="18" width="1" style="2" customWidth="1"/>
    <col min="19" max="19" width="19.1406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 x14ac:dyDescent="0.45">
      <c r="A3" s="35" t="s">
        <v>53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 x14ac:dyDescent="0.4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7.75" x14ac:dyDescent="0.45">
      <c r="A6" s="15" t="s">
        <v>2</v>
      </c>
      <c r="C6" s="13" t="s">
        <v>58</v>
      </c>
      <c r="D6" s="13" t="s">
        <v>58</v>
      </c>
      <c r="E6" s="13" t="s">
        <v>58</v>
      </c>
      <c r="F6" s="13" t="s">
        <v>58</v>
      </c>
      <c r="G6" s="13" t="s">
        <v>58</v>
      </c>
      <c r="I6" s="13" t="s">
        <v>54</v>
      </c>
      <c r="J6" s="13" t="s">
        <v>54</v>
      </c>
      <c r="K6" s="13" t="s">
        <v>54</v>
      </c>
      <c r="L6" s="13" t="s">
        <v>54</v>
      </c>
      <c r="M6" s="13" t="s">
        <v>54</v>
      </c>
      <c r="O6" s="13" t="s">
        <v>55</v>
      </c>
      <c r="P6" s="13" t="s">
        <v>55</v>
      </c>
      <c r="Q6" s="13" t="s">
        <v>55</v>
      </c>
      <c r="R6" s="13" t="s">
        <v>55</v>
      </c>
      <c r="S6" s="13" t="s">
        <v>55</v>
      </c>
    </row>
    <row r="7" spans="1:19" ht="55.5" x14ac:dyDescent="0.45">
      <c r="A7" s="13" t="s">
        <v>2</v>
      </c>
      <c r="C7" s="13" t="s">
        <v>59</v>
      </c>
      <c r="E7" s="17" t="s">
        <v>60</v>
      </c>
      <c r="G7" s="12" t="s">
        <v>61</v>
      </c>
      <c r="I7" s="17" t="s">
        <v>62</v>
      </c>
      <c r="K7" s="13" t="s">
        <v>57</v>
      </c>
      <c r="M7" s="17" t="s">
        <v>63</v>
      </c>
      <c r="O7" s="17" t="s">
        <v>62</v>
      </c>
      <c r="Q7" s="13" t="s">
        <v>57</v>
      </c>
      <c r="S7" s="17" t="s">
        <v>63</v>
      </c>
    </row>
    <row r="8" spans="1:19" x14ac:dyDescent="0.45">
      <c r="A8" s="40" t="s">
        <v>20</v>
      </c>
      <c r="C8" s="37" t="s">
        <v>64</v>
      </c>
      <c r="E8" s="38">
        <v>2350935</v>
      </c>
      <c r="G8" s="41">
        <v>100</v>
      </c>
      <c r="H8" s="42"/>
      <c r="I8" s="43">
        <v>0</v>
      </c>
      <c r="J8" s="42"/>
      <c r="K8" s="43">
        <v>0</v>
      </c>
      <c r="L8" s="42"/>
      <c r="M8" s="43">
        <v>0</v>
      </c>
      <c r="O8" s="38">
        <v>235093500</v>
      </c>
      <c r="Q8" s="38">
        <v>26057867</v>
      </c>
      <c r="S8" s="38">
        <v>209035633</v>
      </c>
    </row>
    <row r="9" spans="1:19" ht="21.75" thickBot="1" x14ac:dyDescent="0.6">
      <c r="A9" s="1" t="s">
        <v>74</v>
      </c>
      <c r="C9" s="16"/>
      <c r="D9" s="16"/>
      <c r="E9" s="11">
        <f>SUM(E8)</f>
        <v>2350935</v>
      </c>
      <c r="F9" s="39"/>
      <c r="G9" s="44">
        <f>SUM(G8)</f>
        <v>100</v>
      </c>
      <c r="H9" s="45"/>
      <c r="I9" s="46">
        <f>SUM(I8)</f>
        <v>0</v>
      </c>
      <c r="J9" s="45"/>
      <c r="K9" s="46">
        <f>SUM(SUM(K8))</f>
        <v>0</v>
      </c>
      <c r="L9" s="45"/>
      <c r="M9" s="47"/>
      <c r="N9" s="39"/>
      <c r="O9" s="11">
        <f>SUM(O8)</f>
        <v>235093500</v>
      </c>
      <c r="P9" s="39"/>
      <c r="Q9" s="11">
        <f>SUM(Q8)</f>
        <v>26057867</v>
      </c>
      <c r="R9" s="39"/>
      <c r="S9" s="11">
        <f>SUM(S8)</f>
        <v>209035633</v>
      </c>
    </row>
    <row r="10" spans="1:19" ht="21.75" thickTop="1" x14ac:dyDescent="0.55000000000000004">
      <c r="O10" s="1"/>
      <c r="P10" s="1"/>
      <c r="Q10" s="1"/>
      <c r="R10" s="1"/>
      <c r="S10" s="1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73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0"/>
  <sheetViews>
    <sheetView rightToLeft="1" workbookViewId="0">
      <selection activeCell="G7" sqref="G7"/>
    </sheetView>
  </sheetViews>
  <sheetFormatPr defaultRowHeight="18.75" x14ac:dyDescent="0.45"/>
  <cols>
    <col min="1" max="1" width="17" style="2" bestFit="1" customWidth="1"/>
    <col min="2" max="2" width="1" style="2" customWidth="1"/>
    <col min="3" max="3" width="13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140625" style="2" bestFit="1" customWidth="1"/>
    <col min="8" max="8" width="1" style="2" customWidth="1"/>
    <col min="9" max="9" width="21.5703125" style="2" customWidth="1"/>
    <col min="10" max="10" width="1" style="2" customWidth="1"/>
    <col min="11" max="11" width="13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21.28515625" style="2" bestFit="1" customWidth="1"/>
    <col min="16" max="16" width="1" style="2" customWidth="1"/>
    <col min="17" max="17" width="21.28515625" style="2" customWidth="1"/>
    <col min="18" max="18" width="1" style="2" customWidth="1"/>
    <col min="19" max="20" width="9.140625" style="2"/>
    <col min="21" max="21" width="9.140625" style="16"/>
    <col min="22" max="16384" width="9.140625" style="2"/>
  </cols>
  <sheetData>
    <row r="2" spans="1:17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 x14ac:dyDescent="0.45">
      <c r="A3" s="35" t="s">
        <v>84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 x14ac:dyDescent="0.4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7.75" x14ac:dyDescent="0.45">
      <c r="A6" s="15" t="s">
        <v>2</v>
      </c>
      <c r="C6" s="13" t="s">
        <v>54</v>
      </c>
      <c r="D6" s="13" t="s">
        <v>54</v>
      </c>
      <c r="E6" s="13" t="s">
        <v>54</v>
      </c>
      <c r="F6" s="13" t="s">
        <v>54</v>
      </c>
      <c r="G6" s="13" t="s">
        <v>54</v>
      </c>
      <c r="H6" s="13" t="s">
        <v>54</v>
      </c>
      <c r="I6" s="13" t="s">
        <v>54</v>
      </c>
      <c r="K6" s="13" t="s">
        <v>55</v>
      </c>
      <c r="L6" s="13" t="s">
        <v>55</v>
      </c>
      <c r="M6" s="13" t="s">
        <v>55</v>
      </c>
      <c r="N6" s="13" t="s">
        <v>55</v>
      </c>
      <c r="O6" s="13" t="s">
        <v>55</v>
      </c>
      <c r="P6" s="13" t="s">
        <v>55</v>
      </c>
      <c r="Q6" s="13" t="s">
        <v>55</v>
      </c>
    </row>
    <row r="7" spans="1:17" ht="55.5" x14ac:dyDescent="0.45">
      <c r="A7" s="13" t="s">
        <v>2</v>
      </c>
      <c r="C7" s="13" t="s">
        <v>6</v>
      </c>
      <c r="E7" s="13" t="s">
        <v>65</v>
      </c>
      <c r="G7" s="13" t="s">
        <v>66</v>
      </c>
      <c r="I7" s="17" t="s">
        <v>67</v>
      </c>
      <c r="K7" s="13" t="s">
        <v>6</v>
      </c>
      <c r="M7" s="13" t="s">
        <v>65</v>
      </c>
      <c r="O7" s="13" t="s">
        <v>66</v>
      </c>
      <c r="Q7" s="17" t="s">
        <v>67</v>
      </c>
    </row>
    <row r="8" spans="1:17" ht="22.5" x14ac:dyDescent="0.55000000000000004">
      <c r="A8" s="2" t="s">
        <v>24</v>
      </c>
      <c r="C8" s="31">
        <v>41551962</v>
      </c>
      <c r="D8" s="31"/>
      <c r="E8" s="31">
        <v>464197876449</v>
      </c>
      <c r="F8" s="31"/>
      <c r="G8" s="31">
        <v>461137117180</v>
      </c>
      <c r="H8" s="31"/>
      <c r="I8" s="31">
        <f>E8-G8</f>
        <v>3060759269</v>
      </c>
      <c r="J8" s="31"/>
      <c r="K8" s="31">
        <v>41551962</v>
      </c>
      <c r="L8" s="31"/>
      <c r="M8" s="31">
        <v>464197876449</v>
      </c>
      <c r="N8" s="31"/>
      <c r="O8" s="31">
        <v>700489560647</v>
      </c>
      <c r="P8" s="31"/>
      <c r="Q8" s="31">
        <f>M8-O8</f>
        <v>-236291684198</v>
      </c>
    </row>
    <row r="9" spans="1:17" ht="22.5" x14ac:dyDescent="0.55000000000000004">
      <c r="A9" s="2" t="s">
        <v>28</v>
      </c>
      <c r="C9" s="31">
        <v>3152886</v>
      </c>
      <c r="D9" s="31"/>
      <c r="E9" s="31">
        <v>63482369603</v>
      </c>
      <c r="F9" s="31"/>
      <c r="G9" s="31">
        <v>70321715607</v>
      </c>
      <c r="H9" s="31"/>
      <c r="I9" s="31">
        <f t="shared" ref="I9:I18" si="0">E9-G9</f>
        <v>-6839346004</v>
      </c>
      <c r="J9" s="31"/>
      <c r="K9" s="31">
        <v>3152886</v>
      </c>
      <c r="L9" s="31"/>
      <c r="M9" s="31">
        <v>63482369603</v>
      </c>
      <c r="N9" s="31"/>
      <c r="O9" s="31">
        <v>70114525171</v>
      </c>
      <c r="P9" s="31"/>
      <c r="Q9" s="31">
        <f t="shared" ref="Q9:Q18" si="1">M9-O9</f>
        <v>-6632155568</v>
      </c>
    </row>
    <row r="10" spans="1:17" ht="22.5" x14ac:dyDescent="0.55000000000000004">
      <c r="A10" s="2" t="s">
        <v>32</v>
      </c>
      <c r="C10" s="31">
        <v>776851</v>
      </c>
      <c r="D10" s="31"/>
      <c r="E10" s="31">
        <v>16410148941</v>
      </c>
      <c r="F10" s="31"/>
      <c r="G10" s="31">
        <v>16194158840</v>
      </c>
      <c r="H10" s="31"/>
      <c r="I10" s="31">
        <f t="shared" si="0"/>
        <v>215990101</v>
      </c>
      <c r="J10" s="31"/>
      <c r="K10" s="31">
        <v>776851</v>
      </c>
      <c r="L10" s="31"/>
      <c r="M10" s="31">
        <v>16410148941</v>
      </c>
      <c r="N10" s="31"/>
      <c r="O10" s="31">
        <v>16734933392</v>
      </c>
      <c r="P10" s="31"/>
      <c r="Q10" s="31">
        <f t="shared" si="1"/>
        <v>-324784451</v>
      </c>
    </row>
    <row r="11" spans="1:17" ht="22.5" x14ac:dyDescent="0.55000000000000004">
      <c r="A11" s="2" t="s">
        <v>16</v>
      </c>
      <c r="C11" s="31">
        <v>175473</v>
      </c>
      <c r="D11" s="31"/>
      <c r="E11" s="31">
        <v>25289236352</v>
      </c>
      <c r="F11" s="31"/>
      <c r="G11" s="31">
        <v>26036183220</v>
      </c>
      <c r="H11" s="31"/>
      <c r="I11" s="31">
        <f t="shared" si="0"/>
        <v>-746946868</v>
      </c>
      <c r="J11" s="31"/>
      <c r="K11" s="31">
        <v>175473</v>
      </c>
      <c r="L11" s="31"/>
      <c r="M11" s="31">
        <v>25289236352</v>
      </c>
      <c r="N11" s="31"/>
      <c r="O11" s="31">
        <v>26391487456</v>
      </c>
      <c r="P11" s="31"/>
      <c r="Q11" s="31">
        <f t="shared" si="1"/>
        <v>-1102251104</v>
      </c>
    </row>
    <row r="12" spans="1:17" ht="22.5" x14ac:dyDescent="0.55000000000000004">
      <c r="A12" s="2" t="s">
        <v>26</v>
      </c>
      <c r="C12" s="31">
        <v>21041568</v>
      </c>
      <c r="D12" s="31"/>
      <c r="E12" s="31">
        <v>155799521185</v>
      </c>
      <c r="F12" s="31"/>
      <c r="G12" s="31">
        <v>164325136783</v>
      </c>
      <c r="H12" s="31"/>
      <c r="I12" s="31">
        <f t="shared" si="0"/>
        <v>-8525615598</v>
      </c>
      <c r="J12" s="31"/>
      <c r="K12" s="31">
        <v>21041568</v>
      </c>
      <c r="L12" s="31"/>
      <c r="M12" s="31">
        <v>155799521185</v>
      </c>
      <c r="N12" s="31"/>
      <c r="O12" s="31">
        <v>160003569633</v>
      </c>
      <c r="P12" s="31"/>
      <c r="Q12" s="31">
        <f t="shared" si="1"/>
        <v>-4204048448</v>
      </c>
    </row>
    <row r="13" spans="1:17" ht="22.5" x14ac:dyDescent="0.55000000000000004">
      <c r="A13" s="2" t="s">
        <v>30</v>
      </c>
      <c r="C13" s="31">
        <v>4644477</v>
      </c>
      <c r="D13" s="31"/>
      <c r="E13" s="31">
        <v>64601984988</v>
      </c>
      <c r="F13" s="31"/>
      <c r="G13" s="31">
        <v>67638622326</v>
      </c>
      <c r="H13" s="31"/>
      <c r="I13" s="31">
        <f t="shared" si="0"/>
        <v>-3036637338</v>
      </c>
      <c r="J13" s="31"/>
      <c r="K13" s="31">
        <v>4644477</v>
      </c>
      <c r="L13" s="31"/>
      <c r="M13" s="31">
        <v>64601984988</v>
      </c>
      <c r="N13" s="31"/>
      <c r="O13" s="31">
        <v>64486812546</v>
      </c>
      <c r="P13" s="31"/>
      <c r="Q13" s="31">
        <f t="shared" si="1"/>
        <v>115172442</v>
      </c>
    </row>
    <row r="14" spans="1:17" ht="22.5" x14ac:dyDescent="0.55000000000000004">
      <c r="A14" s="2" t="s">
        <v>34</v>
      </c>
      <c r="C14" s="31">
        <v>121624</v>
      </c>
      <c r="D14" s="31"/>
      <c r="E14" s="31">
        <v>7276094842</v>
      </c>
      <c r="F14" s="31"/>
      <c r="G14" s="31">
        <v>7378957669</v>
      </c>
      <c r="H14" s="31"/>
      <c r="I14" s="31">
        <f t="shared" si="0"/>
        <v>-102862827</v>
      </c>
      <c r="J14" s="31"/>
      <c r="K14" s="31">
        <v>121624</v>
      </c>
      <c r="L14" s="31"/>
      <c r="M14" s="31">
        <v>7276094842</v>
      </c>
      <c r="N14" s="31"/>
      <c r="O14" s="31">
        <v>7378957669</v>
      </c>
      <c r="P14" s="31"/>
      <c r="Q14" s="31">
        <f t="shared" si="1"/>
        <v>-102862827</v>
      </c>
    </row>
    <row r="15" spans="1:17" ht="22.5" x14ac:dyDescent="0.55000000000000004">
      <c r="A15" s="2" t="s">
        <v>20</v>
      </c>
      <c r="C15" s="31">
        <v>1614265</v>
      </c>
      <c r="D15" s="31"/>
      <c r="E15" s="31">
        <v>26792563814</v>
      </c>
      <c r="F15" s="31"/>
      <c r="G15" s="31">
        <v>26986128393</v>
      </c>
      <c r="H15" s="31"/>
      <c r="I15" s="31">
        <f t="shared" si="0"/>
        <v>-193564579</v>
      </c>
      <c r="J15" s="31"/>
      <c r="K15" s="31">
        <v>1614265</v>
      </c>
      <c r="L15" s="31"/>
      <c r="M15" s="31">
        <v>26792563814</v>
      </c>
      <c r="N15" s="31"/>
      <c r="O15" s="31">
        <v>31506931089</v>
      </c>
      <c r="P15" s="31"/>
      <c r="Q15" s="31">
        <f t="shared" si="1"/>
        <v>-4714367275</v>
      </c>
    </row>
    <row r="16" spans="1:17" ht="22.5" x14ac:dyDescent="0.55000000000000004">
      <c r="A16" s="2" t="s">
        <v>14</v>
      </c>
      <c r="C16" s="31">
        <v>919592</v>
      </c>
      <c r="D16" s="31"/>
      <c r="E16" s="31">
        <v>36020609915</v>
      </c>
      <c r="F16" s="31"/>
      <c r="G16" s="31">
        <v>34936956999</v>
      </c>
      <c r="H16" s="31"/>
      <c r="I16" s="31">
        <f t="shared" si="0"/>
        <v>1083652916</v>
      </c>
      <c r="J16" s="31"/>
      <c r="K16" s="31">
        <v>919592</v>
      </c>
      <c r="L16" s="31"/>
      <c r="M16" s="31">
        <v>36020609915</v>
      </c>
      <c r="N16" s="31"/>
      <c r="O16" s="31">
        <v>34903949942</v>
      </c>
      <c r="P16" s="31"/>
      <c r="Q16" s="31">
        <f t="shared" si="1"/>
        <v>1116659973</v>
      </c>
    </row>
    <row r="17" spans="1:17" ht="22.5" x14ac:dyDescent="0.55000000000000004">
      <c r="A17" s="2" t="s">
        <v>22</v>
      </c>
      <c r="C17" s="31">
        <v>35617332</v>
      </c>
      <c r="D17" s="31"/>
      <c r="E17" s="31">
        <v>90399267582</v>
      </c>
      <c r="F17" s="31"/>
      <c r="G17" s="31">
        <v>93099354121</v>
      </c>
      <c r="H17" s="31"/>
      <c r="I17" s="31">
        <f t="shared" si="0"/>
        <v>-2700086539</v>
      </c>
      <c r="J17" s="31"/>
      <c r="K17" s="31">
        <v>35617332</v>
      </c>
      <c r="L17" s="31"/>
      <c r="M17" s="31">
        <v>90399267582</v>
      </c>
      <c r="N17" s="31"/>
      <c r="O17" s="31">
        <v>94021759935</v>
      </c>
      <c r="P17" s="31"/>
      <c r="Q17" s="31">
        <f t="shared" si="1"/>
        <v>-3622492353</v>
      </c>
    </row>
    <row r="18" spans="1:17" ht="22.5" x14ac:dyDescent="0.55000000000000004">
      <c r="A18" s="14" t="s">
        <v>18</v>
      </c>
      <c r="C18" s="33">
        <v>774460</v>
      </c>
      <c r="D18" s="31"/>
      <c r="E18" s="33">
        <v>27396595670</v>
      </c>
      <c r="F18" s="31"/>
      <c r="G18" s="33">
        <v>27387309214</v>
      </c>
      <c r="H18" s="31"/>
      <c r="I18" s="33">
        <f t="shared" si="0"/>
        <v>9286456</v>
      </c>
      <c r="J18" s="31"/>
      <c r="K18" s="33">
        <v>774460</v>
      </c>
      <c r="L18" s="31"/>
      <c r="M18" s="33">
        <v>27396595670</v>
      </c>
      <c r="N18" s="31"/>
      <c r="O18" s="33">
        <v>31943961022</v>
      </c>
      <c r="P18" s="31"/>
      <c r="Q18" s="33">
        <f t="shared" si="1"/>
        <v>-4547365352</v>
      </c>
    </row>
    <row r="19" spans="1:17" ht="24.75" thickBot="1" x14ac:dyDescent="0.65">
      <c r="A19" s="1" t="s">
        <v>82</v>
      </c>
      <c r="C19" s="48">
        <f>SUM(C8:C18)</f>
        <v>110390490</v>
      </c>
      <c r="D19" s="27"/>
      <c r="E19" s="49">
        <f>SUM(E8:E18)</f>
        <v>977666269341</v>
      </c>
      <c r="F19" s="28"/>
      <c r="G19" s="49">
        <f>SUM(G8:G18)</f>
        <v>995441640352</v>
      </c>
      <c r="H19" s="28"/>
      <c r="I19" s="49">
        <f>SUM(I8:I18)</f>
        <v>-17775371011</v>
      </c>
      <c r="J19" s="27"/>
      <c r="K19" s="48">
        <f>SUM(K8:K18)</f>
        <v>110390490</v>
      </c>
      <c r="L19" s="27"/>
      <c r="M19" s="49">
        <f>SUM(M8:M18)</f>
        <v>977666269341</v>
      </c>
      <c r="N19" s="27"/>
      <c r="O19" s="48">
        <f>SUM(O8:O18)</f>
        <v>1237976448502</v>
      </c>
      <c r="P19" s="27"/>
      <c r="Q19" s="49">
        <f>SUM(Q8:Q18)</f>
        <v>-260310179161</v>
      </c>
    </row>
    <row r="20" spans="1:17" ht="19.5" thickTop="1" x14ac:dyDescent="0.45">
      <c r="I20" s="9"/>
    </row>
  </sheetData>
  <mergeCells count="12">
    <mergeCell ref="O7"/>
    <mergeCell ref="K6:Q6"/>
    <mergeCell ref="A6:A7"/>
    <mergeCell ref="C7"/>
    <mergeCell ref="E7"/>
    <mergeCell ref="G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scale="7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2"/>
  <sheetViews>
    <sheetView rightToLeft="1" workbookViewId="0">
      <selection activeCell="Q8" sqref="Q8:Q20"/>
    </sheetView>
  </sheetViews>
  <sheetFormatPr defaultRowHeight="18.75" x14ac:dyDescent="0.45"/>
  <cols>
    <col min="1" max="1" width="26.42578125" style="2" bestFit="1" customWidth="1"/>
    <col min="2" max="2" width="1" style="2" customWidth="1"/>
    <col min="3" max="3" width="12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20" style="2" bestFit="1" customWidth="1"/>
    <col min="8" max="8" width="1" style="2" customWidth="1"/>
    <col min="9" max="9" width="22.28515625" style="2" bestFit="1" customWidth="1"/>
    <col min="10" max="10" width="1" style="2" customWidth="1"/>
    <col min="11" max="11" width="14.85546875" style="2" bestFit="1" customWidth="1"/>
    <col min="12" max="12" width="1" style="2" customWidth="1"/>
    <col min="13" max="13" width="20.85546875" style="2" bestFit="1" customWidth="1"/>
    <col min="14" max="14" width="1" style="2" customWidth="1"/>
    <col min="15" max="15" width="21.42578125" style="2" bestFit="1" customWidth="1"/>
    <col min="16" max="16" width="1" style="2" customWidth="1"/>
    <col min="17" max="17" width="19.85546875" style="2" customWidth="1"/>
    <col min="18" max="18" width="1" style="2" customWidth="1"/>
    <col min="19" max="16384" width="9.140625" style="2"/>
  </cols>
  <sheetData>
    <row r="2" spans="1:17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 x14ac:dyDescent="0.45">
      <c r="A3" s="35" t="s">
        <v>85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 x14ac:dyDescent="0.4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7.75" x14ac:dyDescent="0.45">
      <c r="A6" s="15" t="s">
        <v>2</v>
      </c>
      <c r="C6" s="13" t="s">
        <v>54</v>
      </c>
      <c r="D6" s="13" t="s">
        <v>54</v>
      </c>
      <c r="E6" s="13" t="s">
        <v>54</v>
      </c>
      <c r="F6" s="13" t="s">
        <v>54</v>
      </c>
      <c r="G6" s="13" t="s">
        <v>54</v>
      </c>
      <c r="H6" s="13" t="s">
        <v>54</v>
      </c>
      <c r="I6" s="13" t="s">
        <v>54</v>
      </c>
      <c r="K6" s="13" t="s">
        <v>55</v>
      </c>
      <c r="L6" s="13" t="s">
        <v>55</v>
      </c>
      <c r="M6" s="13" t="s">
        <v>55</v>
      </c>
      <c r="N6" s="13" t="s">
        <v>55</v>
      </c>
      <c r="O6" s="13" t="s">
        <v>55</v>
      </c>
      <c r="P6" s="13" t="s">
        <v>55</v>
      </c>
      <c r="Q6" s="13" t="s">
        <v>55</v>
      </c>
    </row>
    <row r="7" spans="1:17" ht="54" customHeight="1" x14ac:dyDescent="0.45">
      <c r="A7" s="13" t="s">
        <v>2</v>
      </c>
      <c r="C7" s="13" t="s">
        <v>6</v>
      </c>
      <c r="E7" s="13" t="s">
        <v>65</v>
      </c>
      <c r="G7" s="13" t="s">
        <v>66</v>
      </c>
      <c r="I7" s="12" t="s">
        <v>68</v>
      </c>
      <c r="K7" s="13" t="s">
        <v>6</v>
      </c>
      <c r="M7" s="13" t="s">
        <v>65</v>
      </c>
      <c r="O7" s="13" t="s">
        <v>66</v>
      </c>
      <c r="Q7" s="12" t="s">
        <v>68</v>
      </c>
    </row>
    <row r="8" spans="1:17" ht="22.5" x14ac:dyDescent="0.55000000000000004">
      <c r="A8" s="2" t="s">
        <v>14</v>
      </c>
      <c r="C8" s="31">
        <v>1654885</v>
      </c>
      <c r="D8" s="31"/>
      <c r="E8" s="31">
        <v>64192746406</v>
      </c>
      <c r="F8" s="31"/>
      <c r="G8" s="31">
        <v>62323569996</v>
      </c>
      <c r="H8" s="31"/>
      <c r="I8" s="31">
        <v>1869176410</v>
      </c>
      <c r="J8" s="31"/>
      <c r="K8" s="31">
        <v>10338714</v>
      </c>
      <c r="L8" s="31"/>
      <c r="M8" s="31">
        <v>358280610428</v>
      </c>
      <c r="N8" s="31"/>
      <c r="O8" s="31">
        <v>350686445388</v>
      </c>
      <c r="P8" s="31"/>
      <c r="Q8" s="31">
        <f>M8-O8</f>
        <v>7594165040</v>
      </c>
    </row>
    <row r="9" spans="1:17" ht="22.5" x14ac:dyDescent="0.55000000000000004">
      <c r="A9" s="2" t="s">
        <v>34</v>
      </c>
      <c r="C9" s="31">
        <v>308376</v>
      </c>
      <c r="D9" s="31"/>
      <c r="E9" s="31">
        <v>17694358917</v>
      </c>
      <c r="F9" s="31"/>
      <c r="G9" s="31">
        <v>17092896571</v>
      </c>
      <c r="H9" s="31"/>
      <c r="I9" s="31">
        <v>601462346</v>
      </c>
      <c r="J9" s="31"/>
      <c r="K9" s="31">
        <v>2580632</v>
      </c>
      <c r="L9" s="31"/>
      <c r="M9" s="31">
        <v>94347559681</v>
      </c>
      <c r="N9" s="31"/>
      <c r="O9" s="31">
        <v>84578304108</v>
      </c>
      <c r="P9" s="31"/>
      <c r="Q9" s="31">
        <f t="shared" ref="Q9:Q19" si="0">M9-O9</f>
        <v>9769255573</v>
      </c>
    </row>
    <row r="10" spans="1:17" ht="22.5" x14ac:dyDescent="0.55000000000000004">
      <c r="A10" s="2" t="s">
        <v>22</v>
      </c>
      <c r="C10" s="31">
        <v>25200000</v>
      </c>
      <c r="D10" s="31"/>
      <c r="E10" s="31">
        <v>62139874692</v>
      </c>
      <c r="F10" s="31"/>
      <c r="G10" s="31">
        <v>66522342171</v>
      </c>
      <c r="H10" s="31"/>
      <c r="I10" s="31">
        <v>-4382467479</v>
      </c>
      <c r="J10" s="31"/>
      <c r="K10" s="31">
        <v>250465952</v>
      </c>
      <c r="L10" s="31"/>
      <c r="M10" s="31">
        <v>783000893377</v>
      </c>
      <c r="N10" s="31"/>
      <c r="O10" s="31">
        <v>791433930672</v>
      </c>
      <c r="P10" s="31"/>
      <c r="Q10" s="31">
        <f t="shared" si="0"/>
        <v>-8433037295</v>
      </c>
    </row>
    <row r="11" spans="1:17" ht="22.5" x14ac:dyDescent="0.55000000000000004">
      <c r="A11" s="2" t="s">
        <v>36</v>
      </c>
      <c r="C11" s="31">
        <v>350000</v>
      </c>
      <c r="D11" s="31"/>
      <c r="E11" s="31">
        <v>27722914692</v>
      </c>
      <c r="F11" s="31"/>
      <c r="G11" s="31">
        <v>26552202921</v>
      </c>
      <c r="H11" s="31"/>
      <c r="I11" s="31">
        <v>1170711771</v>
      </c>
      <c r="J11" s="31"/>
      <c r="K11" s="31">
        <v>660190</v>
      </c>
      <c r="L11" s="31"/>
      <c r="M11" s="31">
        <v>44773059145</v>
      </c>
      <c r="N11" s="31"/>
      <c r="O11" s="31">
        <v>42875281347</v>
      </c>
      <c r="P11" s="31"/>
      <c r="Q11" s="31">
        <f t="shared" si="0"/>
        <v>1897777798</v>
      </c>
    </row>
    <row r="12" spans="1:17" ht="22.5" x14ac:dyDescent="0.55000000000000004">
      <c r="A12" s="2" t="s">
        <v>24</v>
      </c>
      <c r="C12" s="31">
        <v>3879790</v>
      </c>
      <c r="D12" s="31"/>
      <c r="E12" s="31">
        <v>43188095528</v>
      </c>
      <c r="F12" s="31"/>
      <c r="G12" s="31">
        <v>65406114726</v>
      </c>
      <c r="H12" s="31"/>
      <c r="I12" s="31">
        <v>-22218019198</v>
      </c>
      <c r="J12" s="31"/>
      <c r="K12" s="31">
        <v>80628992</v>
      </c>
      <c r="L12" s="31"/>
      <c r="M12" s="31">
        <v>1423914048974</v>
      </c>
      <c r="N12" s="31"/>
      <c r="O12" s="31">
        <v>1437048125640</v>
      </c>
      <c r="P12" s="31"/>
      <c r="Q12" s="31">
        <f t="shared" si="0"/>
        <v>-13134076666</v>
      </c>
    </row>
    <row r="13" spans="1:17" ht="22.5" x14ac:dyDescent="0.55000000000000004">
      <c r="A13" s="2" t="s">
        <v>28</v>
      </c>
      <c r="C13" s="31">
        <v>30000</v>
      </c>
      <c r="D13" s="31"/>
      <c r="E13" s="31">
        <v>615152139</v>
      </c>
      <c r="F13" s="31"/>
      <c r="G13" s="31">
        <v>667146150</v>
      </c>
      <c r="H13" s="31"/>
      <c r="I13" s="31">
        <v>-51994011</v>
      </c>
      <c r="J13" s="31"/>
      <c r="K13" s="31">
        <v>6865448</v>
      </c>
      <c r="L13" s="31"/>
      <c r="M13" s="31">
        <v>157408620594</v>
      </c>
      <c r="N13" s="31"/>
      <c r="O13" s="31">
        <v>141077558482</v>
      </c>
      <c r="P13" s="31"/>
      <c r="Q13" s="31">
        <f t="shared" si="0"/>
        <v>16331062112</v>
      </c>
    </row>
    <row r="14" spans="1:17" ht="22.5" x14ac:dyDescent="0.55000000000000004">
      <c r="A14" s="2" t="s">
        <v>32</v>
      </c>
      <c r="C14" s="31">
        <v>636024</v>
      </c>
      <c r="D14" s="31"/>
      <c r="E14" s="31">
        <v>14130619885</v>
      </c>
      <c r="F14" s="31"/>
      <c r="G14" s="31">
        <v>13967198988</v>
      </c>
      <c r="H14" s="31"/>
      <c r="I14" s="31">
        <v>163420897</v>
      </c>
      <c r="J14" s="31"/>
      <c r="K14" s="31">
        <v>6121860</v>
      </c>
      <c r="L14" s="31"/>
      <c r="M14" s="31">
        <v>138865771201</v>
      </c>
      <c r="N14" s="31"/>
      <c r="O14" s="31">
        <v>135677822384</v>
      </c>
      <c r="P14" s="31"/>
      <c r="Q14" s="31">
        <f t="shared" si="0"/>
        <v>3187948817</v>
      </c>
    </row>
    <row r="15" spans="1:17" ht="22.5" x14ac:dyDescent="0.55000000000000004">
      <c r="A15" s="2" t="s">
        <v>30</v>
      </c>
      <c r="C15" s="31">
        <v>100000</v>
      </c>
      <c r="D15" s="31"/>
      <c r="E15" s="31">
        <v>1446644740</v>
      </c>
      <c r="F15" s="31"/>
      <c r="G15" s="31">
        <v>1388462309</v>
      </c>
      <c r="H15" s="31"/>
      <c r="I15" s="31">
        <v>58182431</v>
      </c>
      <c r="J15" s="31"/>
      <c r="K15" s="31">
        <v>36179259</v>
      </c>
      <c r="L15" s="31"/>
      <c r="M15" s="31">
        <v>394139996506</v>
      </c>
      <c r="N15" s="31"/>
      <c r="O15" s="31">
        <v>364269498295</v>
      </c>
      <c r="P15" s="31"/>
      <c r="Q15" s="31">
        <f t="shared" si="0"/>
        <v>29870498211</v>
      </c>
    </row>
    <row r="16" spans="1:17" ht="22.5" x14ac:dyDescent="0.55000000000000004">
      <c r="A16" s="2" t="s">
        <v>20</v>
      </c>
      <c r="C16" s="52">
        <v>0</v>
      </c>
      <c r="D16" s="52"/>
      <c r="E16" s="52">
        <v>0</v>
      </c>
      <c r="F16" s="52"/>
      <c r="G16" s="52">
        <v>0</v>
      </c>
      <c r="H16" s="52"/>
      <c r="I16" s="52">
        <v>0</v>
      </c>
      <c r="J16" s="31"/>
      <c r="K16" s="31">
        <v>5327529</v>
      </c>
      <c r="L16" s="31"/>
      <c r="M16" s="31">
        <v>111326449460</v>
      </c>
      <c r="N16" s="31"/>
      <c r="O16" s="31">
        <v>119835551735</v>
      </c>
      <c r="P16" s="31"/>
      <c r="Q16" s="31">
        <f t="shared" si="0"/>
        <v>-8509102275</v>
      </c>
    </row>
    <row r="17" spans="1:18" ht="22.5" x14ac:dyDescent="0.55000000000000004">
      <c r="A17" s="2" t="s">
        <v>16</v>
      </c>
      <c r="C17" s="52">
        <v>0</v>
      </c>
      <c r="D17" s="52"/>
      <c r="E17" s="52">
        <v>0</v>
      </c>
      <c r="F17" s="52"/>
      <c r="G17" s="52">
        <v>0</v>
      </c>
      <c r="H17" s="52"/>
      <c r="I17" s="52">
        <v>0</v>
      </c>
      <c r="J17" s="31"/>
      <c r="K17" s="31">
        <v>1314384</v>
      </c>
      <c r="L17" s="31"/>
      <c r="M17" s="31">
        <v>180553198922</v>
      </c>
      <c r="N17" s="31"/>
      <c r="O17" s="31">
        <v>158259341349</v>
      </c>
      <c r="P17" s="31"/>
      <c r="Q17" s="31">
        <f t="shared" si="0"/>
        <v>22293857573</v>
      </c>
    </row>
    <row r="18" spans="1:18" ht="22.5" x14ac:dyDescent="0.55000000000000004">
      <c r="A18" s="2" t="s">
        <v>18</v>
      </c>
      <c r="C18" s="52">
        <v>0</v>
      </c>
      <c r="D18" s="52"/>
      <c r="E18" s="52">
        <v>0</v>
      </c>
      <c r="F18" s="52"/>
      <c r="G18" s="52">
        <v>0</v>
      </c>
      <c r="H18" s="52"/>
      <c r="I18" s="52">
        <v>0</v>
      </c>
      <c r="J18" s="31"/>
      <c r="K18" s="31">
        <v>3984071</v>
      </c>
      <c r="L18" s="31"/>
      <c r="M18" s="31">
        <v>176084616421</v>
      </c>
      <c r="N18" s="31"/>
      <c r="O18" s="31">
        <v>186409866892</v>
      </c>
      <c r="P18" s="31"/>
      <c r="Q18" s="31">
        <f t="shared" si="0"/>
        <v>-10325250471</v>
      </c>
    </row>
    <row r="19" spans="1:18" ht="22.5" x14ac:dyDescent="0.55000000000000004">
      <c r="A19" s="2" t="s">
        <v>26</v>
      </c>
      <c r="C19" s="53">
        <v>0</v>
      </c>
      <c r="D19" s="53"/>
      <c r="E19" s="53">
        <v>0</v>
      </c>
      <c r="F19" s="53"/>
      <c r="G19" s="53">
        <v>0</v>
      </c>
      <c r="H19" s="53"/>
      <c r="I19" s="53">
        <v>0</v>
      </c>
      <c r="J19" s="32"/>
      <c r="K19" s="32">
        <v>60473521</v>
      </c>
      <c r="L19" s="32"/>
      <c r="M19" s="32">
        <v>473914105631</v>
      </c>
      <c r="N19" s="32"/>
      <c r="O19" s="32">
        <v>460892920769</v>
      </c>
      <c r="P19" s="32"/>
      <c r="Q19" s="32">
        <f t="shared" si="0"/>
        <v>13021184862</v>
      </c>
    </row>
    <row r="20" spans="1:18" ht="22.5" x14ac:dyDescent="0.55000000000000004">
      <c r="A20" s="14" t="s">
        <v>69</v>
      </c>
      <c r="C20" s="53">
        <v>0</v>
      </c>
      <c r="D20" s="53"/>
      <c r="E20" s="53">
        <v>0</v>
      </c>
      <c r="F20" s="53"/>
      <c r="G20" s="53">
        <v>0</v>
      </c>
      <c r="H20" s="53"/>
      <c r="I20" s="53">
        <v>0</v>
      </c>
      <c r="J20" s="32"/>
      <c r="K20" s="32">
        <v>3500000</v>
      </c>
      <c r="L20" s="32"/>
      <c r="M20" s="32">
        <v>119838673260</v>
      </c>
      <c r="N20" s="32"/>
      <c r="O20" s="32">
        <v>119664610703</v>
      </c>
      <c r="P20" s="32"/>
      <c r="Q20" s="32">
        <v>174062557</v>
      </c>
    </row>
    <row r="21" spans="1:18" ht="24.75" thickBot="1" x14ac:dyDescent="0.65">
      <c r="A21" s="1" t="s">
        <v>74</v>
      </c>
      <c r="C21" s="49">
        <f>SUM(C8:C20)</f>
        <v>32159075</v>
      </c>
      <c r="D21" s="51"/>
      <c r="E21" s="49">
        <f>SUM(E8:E20)</f>
        <v>231130406999</v>
      </c>
      <c r="F21" s="51"/>
      <c r="G21" s="49">
        <f>SUM(G8:G20)</f>
        <v>253919933832</v>
      </c>
      <c r="H21" s="51"/>
      <c r="I21" s="49">
        <f>SUM(I8:I20)</f>
        <v>-22789526833</v>
      </c>
      <c r="J21" s="51"/>
      <c r="K21" s="49">
        <f>SUM(K8:K20)</f>
        <v>468440552</v>
      </c>
      <c r="L21" s="51"/>
      <c r="M21" s="49">
        <f>SUM(M8:M20)</f>
        <v>4456447603600</v>
      </c>
      <c r="N21" s="51"/>
      <c r="O21" s="49">
        <f>SUM(O8:O20)</f>
        <v>4392709257764</v>
      </c>
      <c r="P21" s="51"/>
      <c r="Q21" s="49">
        <f>SUM(Q8:Q20)</f>
        <v>63738345836</v>
      </c>
      <c r="R21" s="50"/>
    </row>
    <row r="22" spans="1:18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scale="71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2"/>
  <sheetViews>
    <sheetView rightToLeft="1" workbookViewId="0">
      <selection activeCell="I21" sqref="I21"/>
    </sheetView>
  </sheetViews>
  <sheetFormatPr defaultRowHeight="18.75" x14ac:dyDescent="0.45"/>
  <cols>
    <col min="1" max="1" width="26.42578125" style="2" bestFit="1" customWidth="1"/>
    <col min="2" max="2" width="1" style="2" customWidth="1"/>
    <col min="3" max="3" width="12.42578125" style="2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0.28515625" style="2" bestFit="1" customWidth="1"/>
    <col min="10" max="10" width="1" style="2" customWidth="1"/>
    <col min="11" max="11" width="18.140625" style="2" bestFit="1" customWidth="1"/>
    <col min="12" max="12" width="1" style="2" customWidth="1"/>
    <col min="13" max="13" width="15.42578125" style="2" customWidth="1"/>
    <col min="14" max="14" width="1" style="2" customWidth="1"/>
    <col min="15" max="15" width="20.570312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21" style="2" bestFit="1" customWidth="1"/>
    <col min="20" max="20" width="1" style="2" customWidth="1"/>
    <col min="21" max="21" width="14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0" x14ac:dyDescent="0.45">
      <c r="A3" s="35" t="s">
        <v>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30" x14ac:dyDescent="0.4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6" spans="1:21" ht="27.75" x14ac:dyDescent="0.45">
      <c r="A6" s="15" t="s">
        <v>2</v>
      </c>
      <c r="C6" s="13" t="s">
        <v>54</v>
      </c>
      <c r="D6" s="13" t="s">
        <v>54</v>
      </c>
      <c r="E6" s="13" t="s">
        <v>54</v>
      </c>
      <c r="F6" s="13" t="s">
        <v>54</v>
      </c>
      <c r="G6" s="13" t="s">
        <v>54</v>
      </c>
      <c r="H6" s="13" t="s">
        <v>54</v>
      </c>
      <c r="I6" s="13" t="s">
        <v>54</v>
      </c>
      <c r="J6" s="13" t="s">
        <v>54</v>
      </c>
      <c r="K6" s="13" t="s">
        <v>54</v>
      </c>
      <c r="M6" s="13" t="s">
        <v>55</v>
      </c>
      <c r="N6" s="13" t="s">
        <v>55</v>
      </c>
      <c r="O6" s="13" t="s">
        <v>55</v>
      </c>
      <c r="P6" s="13" t="s">
        <v>55</v>
      </c>
      <c r="Q6" s="13" t="s">
        <v>55</v>
      </c>
      <c r="R6" s="13" t="s">
        <v>55</v>
      </c>
      <c r="S6" s="13" t="s">
        <v>55</v>
      </c>
      <c r="T6" s="13" t="s">
        <v>55</v>
      </c>
      <c r="U6" s="13" t="s">
        <v>55</v>
      </c>
    </row>
    <row r="7" spans="1:21" ht="55.5" x14ac:dyDescent="0.45">
      <c r="A7" s="13" t="s">
        <v>2</v>
      </c>
      <c r="C7" s="17" t="s">
        <v>70</v>
      </c>
      <c r="E7" s="13" t="s">
        <v>71</v>
      </c>
      <c r="G7" s="13" t="s">
        <v>72</v>
      </c>
      <c r="I7" s="13" t="s">
        <v>45</v>
      </c>
      <c r="K7" s="17" t="s">
        <v>73</v>
      </c>
      <c r="M7" s="17" t="s">
        <v>70</v>
      </c>
      <c r="O7" s="13" t="s">
        <v>71</v>
      </c>
      <c r="Q7" s="13" t="s">
        <v>72</v>
      </c>
      <c r="S7" s="13" t="s">
        <v>45</v>
      </c>
      <c r="U7" s="17" t="s">
        <v>73</v>
      </c>
    </row>
    <row r="8" spans="1:21" ht="22.5" x14ac:dyDescent="0.55000000000000004">
      <c r="A8" s="2" t="s">
        <v>14</v>
      </c>
      <c r="C8" s="31">
        <v>0</v>
      </c>
      <c r="D8" s="31"/>
      <c r="E8" s="32">
        <v>1083652916</v>
      </c>
      <c r="F8" s="31"/>
      <c r="G8" s="31">
        <v>1869176410</v>
      </c>
      <c r="H8" s="31"/>
      <c r="I8" s="31">
        <f>E8+G8</f>
        <v>2952829326</v>
      </c>
      <c r="J8" s="31"/>
      <c r="K8" s="29">
        <f>(I8)/($I$21)</f>
        <v>-7.2792721859072956E-2</v>
      </c>
      <c r="L8" s="31"/>
      <c r="M8" s="31">
        <v>0</v>
      </c>
      <c r="N8" s="31"/>
      <c r="O8" s="31">
        <v>1116659973</v>
      </c>
      <c r="P8" s="31"/>
      <c r="Q8" s="31">
        <v>7594165040</v>
      </c>
      <c r="R8" s="31"/>
      <c r="S8" s="31">
        <f>Q8+O8</f>
        <v>8710825013</v>
      </c>
      <c r="T8" s="6"/>
      <c r="U8" s="29">
        <f>(S8)/($S$21)</f>
        <v>-4.4313698794256402E-2</v>
      </c>
    </row>
    <row r="9" spans="1:21" ht="22.5" x14ac:dyDescent="0.55000000000000004">
      <c r="A9" s="2" t="s">
        <v>34</v>
      </c>
      <c r="C9" s="31">
        <v>0</v>
      </c>
      <c r="D9" s="31"/>
      <c r="E9" s="32">
        <v>-102862827</v>
      </c>
      <c r="F9" s="31"/>
      <c r="G9" s="31">
        <v>601462346</v>
      </c>
      <c r="H9" s="31"/>
      <c r="I9" s="31">
        <f t="shared" ref="I9:I19" si="0">E9+G9</f>
        <v>498599519</v>
      </c>
      <c r="J9" s="31"/>
      <c r="K9" s="29">
        <f t="shared" ref="K9:K20" si="1">(I9)/($I$21)</f>
        <v>-1.2291403294480339E-2</v>
      </c>
      <c r="L9" s="31"/>
      <c r="M9" s="31">
        <v>0</v>
      </c>
      <c r="N9" s="31"/>
      <c r="O9" s="31">
        <v>-102862826</v>
      </c>
      <c r="P9" s="31"/>
      <c r="Q9" s="31">
        <v>9769255573</v>
      </c>
      <c r="R9" s="31"/>
      <c r="S9" s="31">
        <f t="shared" ref="S9:S20" si="2">Q9+O9</f>
        <v>9666392747</v>
      </c>
      <c r="T9" s="6"/>
      <c r="U9" s="29">
        <f t="shared" ref="U9:U20" si="3">(S9)/($S$21)</f>
        <v>-4.9174861850429727E-2</v>
      </c>
    </row>
    <row r="10" spans="1:21" ht="22.5" x14ac:dyDescent="0.55000000000000004">
      <c r="A10" s="2" t="s">
        <v>22</v>
      </c>
      <c r="C10" s="31">
        <v>0</v>
      </c>
      <c r="D10" s="31"/>
      <c r="E10" s="32">
        <v>-2700086539</v>
      </c>
      <c r="F10" s="31"/>
      <c r="G10" s="31">
        <v>-4382467479</v>
      </c>
      <c r="H10" s="31"/>
      <c r="I10" s="31">
        <f t="shared" si="0"/>
        <v>-7082554018</v>
      </c>
      <c r="J10" s="31"/>
      <c r="K10" s="29">
        <f t="shared" si="1"/>
        <v>0.17459809821874328</v>
      </c>
      <c r="L10" s="31"/>
      <c r="M10" s="31">
        <v>0</v>
      </c>
      <c r="N10" s="31"/>
      <c r="O10" s="31">
        <v>-3622492352</v>
      </c>
      <c r="P10" s="31"/>
      <c r="Q10" s="31">
        <v>-8433037295</v>
      </c>
      <c r="R10" s="31"/>
      <c r="S10" s="31">
        <f t="shared" si="2"/>
        <v>-12055529647</v>
      </c>
      <c r="T10" s="6"/>
      <c r="U10" s="29">
        <f t="shared" si="3"/>
        <v>6.1328876287275985E-2</v>
      </c>
    </row>
    <row r="11" spans="1:21" ht="22.5" x14ac:dyDescent="0.55000000000000004">
      <c r="A11" s="2" t="s">
        <v>36</v>
      </c>
      <c r="C11" s="31">
        <v>0</v>
      </c>
      <c r="D11" s="31"/>
      <c r="E11" s="32">
        <v>0</v>
      </c>
      <c r="F11" s="31"/>
      <c r="G11" s="31">
        <v>1170711771</v>
      </c>
      <c r="H11" s="31"/>
      <c r="I11" s="31">
        <f t="shared" si="0"/>
        <v>1170711771</v>
      </c>
      <c r="J11" s="31"/>
      <c r="K11" s="29">
        <f t="shared" si="1"/>
        <v>-2.8860217410190306E-2</v>
      </c>
      <c r="L11" s="31"/>
      <c r="M11" s="31">
        <v>0</v>
      </c>
      <c r="N11" s="31"/>
      <c r="O11" s="31">
        <v>0</v>
      </c>
      <c r="P11" s="31"/>
      <c r="Q11" s="31">
        <v>1897777798</v>
      </c>
      <c r="R11" s="31"/>
      <c r="S11" s="31">
        <f t="shared" si="2"/>
        <v>1897777798</v>
      </c>
      <c r="T11" s="6"/>
      <c r="U11" s="29">
        <f t="shared" si="3"/>
        <v>-9.6543729891821178E-3</v>
      </c>
    </row>
    <row r="12" spans="1:21" ht="22.5" x14ac:dyDescent="0.55000000000000004">
      <c r="A12" s="2" t="s">
        <v>24</v>
      </c>
      <c r="C12" s="31">
        <v>0</v>
      </c>
      <c r="D12" s="31"/>
      <c r="E12" s="32">
        <v>3060759269</v>
      </c>
      <c r="F12" s="31"/>
      <c r="G12" s="31">
        <v>-22218019198</v>
      </c>
      <c r="H12" s="31"/>
      <c r="I12" s="31">
        <f t="shared" si="0"/>
        <v>-19157259929</v>
      </c>
      <c r="J12" s="31"/>
      <c r="K12" s="29">
        <f t="shared" si="1"/>
        <v>0.47226200353499898</v>
      </c>
      <c r="L12" s="31"/>
      <c r="M12" s="31">
        <v>0</v>
      </c>
      <c r="N12" s="31"/>
      <c r="O12" s="31">
        <v>-236291684197</v>
      </c>
      <c r="P12" s="31"/>
      <c r="Q12" s="31">
        <v>-13134076666</v>
      </c>
      <c r="R12" s="31"/>
      <c r="S12" s="31">
        <f t="shared" si="2"/>
        <v>-249425760863</v>
      </c>
      <c r="T12" s="6"/>
      <c r="U12" s="29">
        <f t="shared" si="3"/>
        <v>1.2688784382553651</v>
      </c>
    </row>
    <row r="13" spans="1:21" ht="22.5" x14ac:dyDescent="0.55000000000000004">
      <c r="A13" s="2" t="s">
        <v>28</v>
      </c>
      <c r="C13" s="31">
        <v>0</v>
      </c>
      <c r="D13" s="31"/>
      <c r="E13" s="32">
        <v>-6839346004</v>
      </c>
      <c r="F13" s="31"/>
      <c r="G13" s="31">
        <v>-51994011</v>
      </c>
      <c r="H13" s="31"/>
      <c r="I13" s="31">
        <f t="shared" si="0"/>
        <v>-6891340015</v>
      </c>
      <c r="J13" s="31"/>
      <c r="K13" s="29">
        <f t="shared" si="1"/>
        <v>0.16988431824731701</v>
      </c>
      <c r="L13" s="31"/>
      <c r="M13" s="31">
        <v>0</v>
      </c>
      <c r="N13" s="31"/>
      <c r="O13" s="31">
        <v>-6632155567</v>
      </c>
      <c r="P13" s="31"/>
      <c r="Q13" s="31">
        <v>16331062112</v>
      </c>
      <c r="R13" s="31"/>
      <c r="S13" s="31">
        <f t="shared" si="2"/>
        <v>9698906545</v>
      </c>
      <c r="T13" s="6"/>
      <c r="U13" s="29">
        <f t="shared" si="3"/>
        <v>-4.9340266005498741E-2</v>
      </c>
    </row>
    <row r="14" spans="1:21" ht="22.5" x14ac:dyDescent="0.55000000000000004">
      <c r="A14" s="2" t="s">
        <v>32</v>
      </c>
      <c r="C14" s="31">
        <v>0</v>
      </c>
      <c r="D14" s="31"/>
      <c r="E14" s="32">
        <v>215990101</v>
      </c>
      <c r="F14" s="31"/>
      <c r="G14" s="31">
        <v>163420897</v>
      </c>
      <c r="H14" s="31"/>
      <c r="I14" s="31">
        <f t="shared" si="0"/>
        <v>379410998</v>
      </c>
      <c r="J14" s="31"/>
      <c r="K14" s="29">
        <f t="shared" si="1"/>
        <v>-9.3531850975958793E-3</v>
      </c>
      <c r="L14" s="31"/>
      <c r="M14" s="31">
        <v>0</v>
      </c>
      <c r="N14" s="31"/>
      <c r="O14" s="31">
        <v>-324784450</v>
      </c>
      <c r="P14" s="31"/>
      <c r="Q14" s="31">
        <v>3187948817</v>
      </c>
      <c r="R14" s="31"/>
      <c r="S14" s="31">
        <f t="shared" si="2"/>
        <v>2863164367</v>
      </c>
      <c r="T14" s="6"/>
      <c r="U14" s="29">
        <f t="shared" si="3"/>
        <v>-1.4565486411256623E-2</v>
      </c>
    </row>
    <row r="15" spans="1:21" ht="22.5" x14ac:dyDescent="0.55000000000000004">
      <c r="A15" s="2" t="s">
        <v>30</v>
      </c>
      <c r="C15" s="31">
        <v>0</v>
      </c>
      <c r="D15" s="31"/>
      <c r="E15" s="32">
        <v>-3036637338</v>
      </c>
      <c r="F15" s="31"/>
      <c r="G15" s="31">
        <v>58182431</v>
      </c>
      <c r="H15" s="31"/>
      <c r="I15" s="31">
        <f t="shared" si="0"/>
        <v>-2978454907</v>
      </c>
      <c r="J15" s="31"/>
      <c r="K15" s="29">
        <f t="shared" si="1"/>
        <v>7.3424439978974257E-2</v>
      </c>
      <c r="L15" s="31"/>
      <c r="M15" s="31">
        <v>0</v>
      </c>
      <c r="N15" s="31"/>
      <c r="O15" s="31">
        <v>115172442</v>
      </c>
      <c r="P15" s="31"/>
      <c r="Q15" s="31">
        <v>29870498211</v>
      </c>
      <c r="R15" s="31"/>
      <c r="S15" s="31">
        <f t="shared" si="2"/>
        <v>29985670653</v>
      </c>
      <c r="T15" s="6"/>
      <c r="U15" s="29">
        <f t="shared" si="3"/>
        <v>-0.15254306859313049</v>
      </c>
    </row>
    <row r="16" spans="1:21" ht="22.5" x14ac:dyDescent="0.55000000000000004">
      <c r="A16" s="2" t="s">
        <v>20</v>
      </c>
      <c r="C16" s="31">
        <v>0</v>
      </c>
      <c r="D16" s="31"/>
      <c r="E16" s="32">
        <v>-193564579</v>
      </c>
      <c r="F16" s="31"/>
      <c r="G16" s="31">
        <v>0</v>
      </c>
      <c r="H16" s="31"/>
      <c r="I16" s="31">
        <f t="shared" si="0"/>
        <v>-193564579</v>
      </c>
      <c r="J16" s="31"/>
      <c r="K16" s="29">
        <f t="shared" si="1"/>
        <v>4.7717260313187345E-3</v>
      </c>
      <c r="L16" s="31"/>
      <c r="M16" s="31">
        <v>209035633</v>
      </c>
      <c r="N16" s="31"/>
      <c r="O16" s="31">
        <v>-4714367274</v>
      </c>
      <c r="P16" s="31"/>
      <c r="Q16" s="31">
        <v>-8509102275</v>
      </c>
      <c r="R16" s="31"/>
      <c r="S16" s="31">
        <f t="shared" si="2"/>
        <v>-13223469549</v>
      </c>
      <c r="T16" s="6"/>
      <c r="U16" s="29">
        <f t="shared" si="3"/>
        <v>6.7270418787530706E-2</v>
      </c>
    </row>
    <row r="17" spans="1:21" ht="22.5" x14ac:dyDescent="0.55000000000000004">
      <c r="A17" s="2" t="s">
        <v>16</v>
      </c>
      <c r="C17" s="31">
        <v>0</v>
      </c>
      <c r="D17" s="31"/>
      <c r="E17" s="32">
        <v>-746946868</v>
      </c>
      <c r="F17" s="31"/>
      <c r="G17" s="31">
        <v>0</v>
      </c>
      <c r="H17" s="31"/>
      <c r="I17" s="31">
        <f t="shared" si="0"/>
        <v>-746946868</v>
      </c>
      <c r="J17" s="31"/>
      <c r="K17" s="29">
        <f t="shared" si="1"/>
        <v>1.8413626255698354E-2</v>
      </c>
      <c r="L17" s="31"/>
      <c r="M17" s="31">
        <v>0</v>
      </c>
      <c r="N17" s="31"/>
      <c r="O17" s="31">
        <v>-1102251103</v>
      </c>
      <c r="P17" s="31"/>
      <c r="Q17" s="31">
        <v>22293857573</v>
      </c>
      <c r="R17" s="31"/>
      <c r="S17" s="31">
        <f t="shared" si="2"/>
        <v>21191606470</v>
      </c>
      <c r="T17" s="6"/>
      <c r="U17" s="29">
        <f t="shared" si="3"/>
        <v>-0.10780591559083305</v>
      </c>
    </row>
    <row r="18" spans="1:21" ht="22.5" x14ac:dyDescent="0.55000000000000004">
      <c r="A18" s="2" t="s">
        <v>18</v>
      </c>
      <c r="C18" s="31">
        <v>0</v>
      </c>
      <c r="D18" s="31"/>
      <c r="E18" s="32">
        <v>9286456</v>
      </c>
      <c r="F18" s="31"/>
      <c r="G18" s="31">
        <v>0</v>
      </c>
      <c r="H18" s="31"/>
      <c r="I18" s="31">
        <f t="shared" si="0"/>
        <v>9286456</v>
      </c>
      <c r="J18" s="31"/>
      <c r="K18" s="29">
        <f t="shared" si="1"/>
        <v>-2.2892837141394578E-4</v>
      </c>
      <c r="L18" s="31"/>
      <c r="M18" s="31">
        <v>0</v>
      </c>
      <c r="N18" s="31"/>
      <c r="O18" s="31">
        <v>-4547365351</v>
      </c>
      <c r="P18" s="31"/>
      <c r="Q18" s="31">
        <v>-10325250471</v>
      </c>
      <c r="R18" s="31"/>
      <c r="S18" s="31">
        <f t="shared" si="2"/>
        <v>-14872615822</v>
      </c>
      <c r="T18" s="6"/>
      <c r="U18" s="29">
        <f t="shared" si="3"/>
        <v>7.5659953774208616E-2</v>
      </c>
    </row>
    <row r="19" spans="1:21" ht="22.5" x14ac:dyDescent="0.55000000000000004">
      <c r="A19" s="2" t="s">
        <v>26</v>
      </c>
      <c r="C19" s="31">
        <v>0</v>
      </c>
      <c r="D19" s="31"/>
      <c r="E19" s="32">
        <v>-8525615598</v>
      </c>
      <c r="F19" s="31"/>
      <c r="G19" s="31">
        <v>0</v>
      </c>
      <c r="H19" s="31"/>
      <c r="I19" s="31">
        <f t="shared" si="0"/>
        <v>-8525615598</v>
      </c>
      <c r="J19" s="31"/>
      <c r="K19" s="29">
        <f t="shared" si="1"/>
        <v>0.21017224376570279</v>
      </c>
      <c r="L19" s="31"/>
      <c r="M19" s="31">
        <v>0</v>
      </c>
      <c r="N19" s="31"/>
      <c r="O19" s="31">
        <v>-4204048447</v>
      </c>
      <c r="P19" s="31"/>
      <c r="Q19" s="31">
        <v>13021184862</v>
      </c>
      <c r="R19" s="31"/>
      <c r="S19" s="31">
        <f t="shared" si="2"/>
        <v>8817136415</v>
      </c>
      <c r="T19" s="6"/>
      <c r="U19" s="29">
        <f t="shared" si="3"/>
        <v>-4.4854526033879787E-2</v>
      </c>
    </row>
    <row r="20" spans="1:21" ht="22.5" x14ac:dyDescent="0.55000000000000004">
      <c r="A20" s="14" t="s">
        <v>69</v>
      </c>
      <c r="C20" s="33">
        <v>0</v>
      </c>
      <c r="D20" s="31"/>
      <c r="E20" s="34">
        <v>0</v>
      </c>
      <c r="F20" s="31"/>
      <c r="G20" s="33">
        <v>0</v>
      </c>
      <c r="H20" s="31"/>
      <c r="I20" s="33">
        <v>0</v>
      </c>
      <c r="J20" s="31"/>
      <c r="K20" s="29">
        <f t="shared" si="1"/>
        <v>0</v>
      </c>
      <c r="L20" s="31"/>
      <c r="M20" s="33">
        <v>0</v>
      </c>
      <c r="N20" s="31"/>
      <c r="O20" s="33">
        <v>0</v>
      </c>
      <c r="P20" s="31"/>
      <c r="Q20" s="33">
        <v>174062557</v>
      </c>
      <c r="R20" s="31"/>
      <c r="S20" s="31">
        <f t="shared" si="2"/>
        <v>174062557</v>
      </c>
      <c r="T20" s="6"/>
      <c r="U20" s="30">
        <f t="shared" si="3"/>
        <v>-8.854908359133269E-4</v>
      </c>
    </row>
    <row r="21" spans="1:21" ht="24.75" thickBot="1" x14ac:dyDescent="0.65">
      <c r="A21" s="1" t="s">
        <v>74</v>
      </c>
      <c r="C21" s="48">
        <f>SUM(C8:C20)</f>
        <v>0</v>
      </c>
      <c r="D21" s="55"/>
      <c r="E21" s="48">
        <f>SUM(E8:E20)</f>
        <v>-17775371011</v>
      </c>
      <c r="F21" s="55"/>
      <c r="G21" s="48">
        <f>SUM(G8:G20)</f>
        <v>-22789526833</v>
      </c>
      <c r="H21" s="55"/>
      <c r="I21" s="48">
        <f>SUM(I8:I20)</f>
        <v>-40564897844</v>
      </c>
      <c r="J21" s="55"/>
      <c r="K21" s="54">
        <f>SUM(K8:K20)</f>
        <v>0.99999999999999989</v>
      </c>
      <c r="L21" s="55"/>
      <c r="M21" s="48">
        <f>SUM(M8:M20)</f>
        <v>209035633</v>
      </c>
      <c r="N21" s="55"/>
      <c r="O21" s="48">
        <f>SUM(O8:O20)</f>
        <v>-260310179152</v>
      </c>
      <c r="P21" s="55"/>
      <c r="Q21" s="48">
        <f>SUM(Q8:Q20)</f>
        <v>63738345836</v>
      </c>
      <c r="R21" s="55"/>
      <c r="S21" s="48">
        <f>SUM(S8:S20)</f>
        <v>-196571833316</v>
      </c>
      <c r="T21" s="10"/>
      <c r="U21" s="54">
        <f>SUM(U8:U20)</f>
        <v>1.0000000000000004</v>
      </c>
    </row>
    <row r="22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scale="5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"/>
  <sheetViews>
    <sheetView rightToLeft="1" workbookViewId="0">
      <selection activeCell="A18" sqref="A18"/>
    </sheetView>
  </sheetViews>
  <sheetFormatPr defaultRowHeight="18.75" x14ac:dyDescent="0.45"/>
  <cols>
    <col min="1" max="1" width="33.28515625" style="2" customWidth="1"/>
    <col min="2" max="2" width="1" style="2" customWidth="1"/>
    <col min="3" max="3" width="16.5703125" style="2" customWidth="1"/>
    <col min="4" max="4" width="1" style="2" customWidth="1"/>
    <col min="5" max="5" width="16.85546875" style="2" customWidth="1"/>
    <col min="6" max="6" width="1" style="2" customWidth="1"/>
    <col min="7" max="16384" width="9.140625" style="2"/>
  </cols>
  <sheetData>
    <row r="2" spans="1:11" ht="27.75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7.75" x14ac:dyDescent="0.45">
      <c r="A3" s="4" t="s">
        <v>87</v>
      </c>
      <c r="B3" s="4"/>
      <c r="C3" s="4"/>
      <c r="D3" s="4"/>
      <c r="E3" s="4"/>
      <c r="F3" s="5"/>
    </row>
    <row r="4" spans="1:11" ht="27.75" x14ac:dyDescent="0.45">
      <c r="A4" s="13" t="s">
        <v>1</v>
      </c>
      <c r="B4" s="13"/>
      <c r="C4" s="13"/>
      <c r="D4" s="13"/>
      <c r="E4" s="13"/>
      <c r="F4" s="56"/>
    </row>
    <row r="6" spans="1:11" ht="27.75" x14ac:dyDescent="0.45">
      <c r="A6" s="15" t="s">
        <v>75</v>
      </c>
      <c r="C6" s="4" t="s">
        <v>54</v>
      </c>
      <c r="E6" s="4" t="s">
        <v>5</v>
      </c>
    </row>
    <row r="7" spans="1:11" ht="27.75" x14ac:dyDescent="0.45">
      <c r="A7" s="13" t="s">
        <v>75</v>
      </c>
      <c r="C7" s="13" t="s">
        <v>45</v>
      </c>
      <c r="E7" s="13" t="s">
        <v>45</v>
      </c>
    </row>
    <row r="8" spans="1:11" x14ac:dyDescent="0.45">
      <c r="A8" s="2" t="s">
        <v>75</v>
      </c>
      <c r="C8" s="3">
        <v>108999908</v>
      </c>
      <c r="E8" s="3">
        <v>1034179071</v>
      </c>
    </row>
    <row r="9" spans="1:11" x14ac:dyDescent="0.45">
      <c r="A9" s="2" t="s">
        <v>76</v>
      </c>
      <c r="C9" s="3">
        <v>0</v>
      </c>
      <c r="E9" s="3">
        <v>0</v>
      </c>
    </row>
    <row r="10" spans="1:11" x14ac:dyDescent="0.45">
      <c r="A10" s="14" t="s">
        <v>77</v>
      </c>
      <c r="C10" s="24">
        <v>0</v>
      </c>
      <c r="E10" s="24">
        <v>0</v>
      </c>
    </row>
    <row r="11" spans="1:11" ht="21.75" thickBot="1" x14ac:dyDescent="0.6">
      <c r="A11" s="1" t="s">
        <v>74</v>
      </c>
      <c r="B11" s="1"/>
      <c r="C11" s="11">
        <v>108999908</v>
      </c>
      <c r="D11" s="1"/>
      <c r="E11" s="11">
        <v>1034179071</v>
      </c>
    </row>
    <row r="12" spans="1:11" ht="19.5" thickTop="1" x14ac:dyDescent="0.45"/>
  </sheetData>
  <mergeCells count="7">
    <mergeCell ref="E7"/>
    <mergeCell ref="E6"/>
    <mergeCell ref="A3:E3"/>
    <mergeCell ref="A4:E4"/>
    <mergeCell ref="A6:A7"/>
    <mergeCell ref="C7"/>
    <mergeCell ref="C6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rightToLeft="1" workbookViewId="0">
      <selection activeCell="S6" sqref="S6"/>
    </sheetView>
  </sheetViews>
  <sheetFormatPr defaultRowHeight="18.75" x14ac:dyDescent="0.45"/>
  <cols>
    <col min="1" max="1" width="20.85546875" style="2" bestFit="1" customWidth="1"/>
    <col min="2" max="2" width="1" style="2" customWidth="1"/>
    <col min="3" max="3" width="16.28515625" style="2" bestFit="1" customWidth="1"/>
    <col min="4" max="4" width="1" style="2" customWidth="1"/>
    <col min="5" max="5" width="16.28515625" style="2" customWidth="1"/>
    <col min="6" max="6" width="1" style="2" customWidth="1"/>
    <col min="7" max="7" width="29.42578125" style="2" customWidth="1"/>
    <col min="8" max="8" width="1" style="2" customWidth="1"/>
    <col min="9" max="9" width="9.140625" style="2" customWidth="1"/>
    <col min="10" max="16384" width="9.140625" style="2"/>
  </cols>
  <sheetData>
    <row r="2" spans="1:7" ht="27.75" x14ac:dyDescent="0.45">
      <c r="A2" s="4" t="s">
        <v>0</v>
      </c>
      <c r="B2" s="4"/>
      <c r="C2" s="4"/>
      <c r="D2" s="4"/>
      <c r="E2" s="4"/>
      <c r="F2" s="4"/>
      <c r="G2" s="4"/>
    </row>
    <row r="3" spans="1:7" ht="27.75" x14ac:dyDescent="0.45">
      <c r="A3" s="4" t="s">
        <v>53</v>
      </c>
      <c r="B3" s="4"/>
      <c r="C3" s="4"/>
      <c r="D3" s="4"/>
      <c r="E3" s="4"/>
      <c r="F3" s="4"/>
      <c r="G3" s="4"/>
    </row>
    <row r="4" spans="1:7" ht="27.75" x14ac:dyDescent="0.45">
      <c r="A4" s="13" t="s">
        <v>1</v>
      </c>
      <c r="B4" s="13"/>
      <c r="C4" s="13"/>
      <c r="D4" s="13"/>
      <c r="E4" s="13"/>
      <c r="F4" s="13"/>
      <c r="G4" s="13"/>
    </row>
    <row r="6" spans="1:7" ht="55.5" x14ac:dyDescent="0.45">
      <c r="A6" s="13" t="s">
        <v>56</v>
      </c>
      <c r="C6" s="13" t="s">
        <v>45</v>
      </c>
      <c r="E6" s="17" t="s">
        <v>73</v>
      </c>
      <c r="G6" s="17" t="s">
        <v>12</v>
      </c>
    </row>
    <row r="7" spans="1:7" x14ac:dyDescent="0.45">
      <c r="A7" s="2" t="s">
        <v>78</v>
      </c>
      <c r="C7" s="6">
        <v>-40564897844</v>
      </c>
      <c r="D7" s="6"/>
      <c r="E7" s="22">
        <f>C7/C10</f>
        <v>1</v>
      </c>
      <c r="F7" s="6"/>
      <c r="G7" s="22" t="s">
        <v>79</v>
      </c>
    </row>
    <row r="8" spans="1:7" x14ac:dyDescent="0.45">
      <c r="A8" s="2" t="s">
        <v>80</v>
      </c>
      <c r="C8" s="19">
        <v>0</v>
      </c>
      <c r="D8" s="6"/>
      <c r="E8" s="58">
        <v>0</v>
      </c>
      <c r="F8" s="6"/>
      <c r="G8" s="19" t="s">
        <v>37</v>
      </c>
    </row>
    <row r="9" spans="1:7" x14ac:dyDescent="0.45">
      <c r="A9" s="14" t="s">
        <v>81</v>
      </c>
      <c r="C9" s="20">
        <v>0</v>
      </c>
      <c r="D9" s="6"/>
      <c r="E9" s="58">
        <v>0</v>
      </c>
      <c r="F9" s="6"/>
      <c r="G9" s="20" t="s">
        <v>37</v>
      </c>
    </row>
    <row r="10" spans="1:7" ht="19.5" thickBot="1" x14ac:dyDescent="0.5">
      <c r="A10" s="2" t="s">
        <v>74</v>
      </c>
      <c r="C10" s="18">
        <f>SUM(C7:C9)</f>
        <v>-40564897844</v>
      </c>
      <c r="E10" s="57">
        <f>SUM(E7:E9)</f>
        <v>1</v>
      </c>
      <c r="G10" s="26">
        <f>SUM(E10)</f>
        <v>1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Hassanpour</dc:creator>
  <cp:lastModifiedBy>Ali Hasanpour</cp:lastModifiedBy>
  <cp:lastPrinted>2021-03-30T07:44:44Z</cp:lastPrinted>
  <dcterms:created xsi:type="dcterms:W3CDTF">2021-03-30T07:45:52Z</dcterms:created>
  <dcterms:modified xsi:type="dcterms:W3CDTF">2021-03-30T07:45:52Z</dcterms:modified>
</cp:coreProperties>
</file>