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hassanpour\Desktop\OldDesktop\صندوق\حسابداری\گزارشات\گزارش ماهانه پورتفوی\"/>
    </mc:Choice>
  </mc:AlternateContent>
  <bookViews>
    <workbookView xWindow="0" yWindow="0" windowWidth="28800" windowHeight="12000" activeTab="7"/>
  </bookViews>
  <sheets>
    <sheet name="سهام" sheetId="1" r:id="rId1"/>
    <sheet name="سپرده" sheetId="6" r:id="rId2"/>
    <sheet name="درآمد سود سهام" sheetId="8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سایر درآمدها" sheetId="14" r:id="rId7"/>
    <sheet name="جمع درآمدها" sheetId="15" r:id="rId8"/>
  </sheets>
  <definedNames>
    <definedName name="_xlnm.Print_Area" localSheetId="3">'درآمد ناشی از تغییر قیمت اوراق'!$A$1:$Q$20</definedName>
  </definedNames>
  <calcPr calcId="162913"/>
</workbook>
</file>

<file path=xl/calcChain.xml><?xml version="1.0" encoding="utf-8"?>
<calcChain xmlns="http://schemas.openxmlformats.org/spreadsheetml/2006/main">
  <c r="U21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8" i="11"/>
  <c r="AD10" i="1"/>
  <c r="AD11" i="1"/>
  <c r="AD12" i="1"/>
  <c r="AD13" i="1"/>
  <c r="AD14" i="1"/>
  <c r="AD15" i="1"/>
  <c r="AD16" i="1"/>
  <c r="AD17" i="1"/>
  <c r="AD18" i="1"/>
  <c r="AD19" i="1"/>
  <c r="AD20" i="1"/>
  <c r="AD9" i="1"/>
  <c r="I9" i="11"/>
  <c r="I10" i="11"/>
  <c r="I11" i="11"/>
  <c r="I21" i="11" s="1"/>
  <c r="I12" i="11"/>
  <c r="I13" i="11"/>
  <c r="I14" i="11"/>
  <c r="I15" i="11"/>
  <c r="I16" i="11"/>
  <c r="I17" i="11"/>
  <c r="I18" i="11"/>
  <c r="I19" i="11"/>
  <c r="I20" i="11"/>
  <c r="I8" i="11"/>
  <c r="S9" i="11"/>
  <c r="S10" i="11"/>
  <c r="S11" i="11"/>
  <c r="S21" i="11" s="1"/>
  <c r="S12" i="11"/>
  <c r="S13" i="11"/>
  <c r="S14" i="11"/>
  <c r="S15" i="11"/>
  <c r="S16" i="11"/>
  <c r="S17" i="11"/>
  <c r="S18" i="11"/>
  <c r="S19" i="11"/>
  <c r="S20" i="11"/>
  <c r="S8" i="11"/>
  <c r="O21" i="11"/>
  <c r="Q21" i="11"/>
  <c r="O21" i="10"/>
  <c r="M21" i="10"/>
  <c r="K21" i="10"/>
  <c r="I21" i="10"/>
  <c r="G21" i="10"/>
  <c r="E21" i="10"/>
  <c r="C21" i="10"/>
  <c r="Q21" i="10"/>
  <c r="C10" i="15" l="1"/>
  <c r="E8" i="15" s="1"/>
  <c r="F11" i="14"/>
  <c r="C21" i="11"/>
  <c r="E21" i="11"/>
  <c r="G21" i="11"/>
  <c r="K9" i="11"/>
  <c r="E7" i="15" l="1"/>
  <c r="E9" i="15"/>
  <c r="K8" i="11"/>
  <c r="K16" i="11"/>
  <c r="K12" i="11"/>
  <c r="K20" i="11"/>
  <c r="K15" i="11"/>
  <c r="K11" i="11"/>
  <c r="K18" i="11"/>
  <c r="K14" i="11"/>
  <c r="K10" i="11"/>
  <c r="K17" i="11"/>
  <c r="K13" i="11"/>
  <c r="M21" i="11"/>
  <c r="Q9" i="9"/>
  <c r="Q10" i="9"/>
  <c r="Q11" i="9"/>
  <c r="Q12" i="9"/>
  <c r="Q13" i="9"/>
  <c r="Q14" i="9"/>
  <c r="Q15" i="9"/>
  <c r="Q16" i="9"/>
  <c r="Q17" i="9"/>
  <c r="Q18" i="9"/>
  <c r="Q19" i="9"/>
  <c r="Q8" i="9"/>
  <c r="I9" i="9"/>
  <c r="I10" i="9"/>
  <c r="I11" i="9"/>
  <c r="I12" i="9"/>
  <c r="I13" i="9"/>
  <c r="I14" i="9"/>
  <c r="I15" i="9"/>
  <c r="I16" i="9"/>
  <c r="I17" i="9"/>
  <c r="I18" i="9"/>
  <c r="I19" i="9"/>
  <c r="I8" i="9"/>
  <c r="E10" i="15" l="1"/>
  <c r="K21" i="11"/>
  <c r="Q20" i="9"/>
  <c r="I9" i="10" l="1"/>
  <c r="I10" i="10"/>
  <c r="I11" i="10"/>
  <c r="I12" i="10"/>
  <c r="I13" i="10"/>
  <c r="I14" i="10"/>
  <c r="I8" i="10"/>
  <c r="O20" i="9"/>
  <c r="M20" i="9"/>
  <c r="K20" i="9"/>
  <c r="I20" i="9"/>
  <c r="G20" i="9"/>
  <c r="E20" i="9"/>
  <c r="C20" i="9"/>
  <c r="E10" i="8"/>
  <c r="G10" i="8"/>
  <c r="I10" i="8"/>
  <c r="K10" i="8"/>
  <c r="M10" i="8"/>
  <c r="O10" i="8"/>
  <c r="Q10" i="8"/>
  <c r="S10" i="8"/>
  <c r="K10" i="6"/>
  <c r="M10" i="6"/>
  <c r="O10" i="6"/>
  <c r="Q10" i="6"/>
  <c r="C21" i="1"/>
  <c r="E21" i="1"/>
  <c r="G21" i="1"/>
  <c r="I21" i="1"/>
  <c r="K21" i="1"/>
  <c r="M21" i="1"/>
  <c r="O21" i="1"/>
  <c r="Q21" i="1"/>
  <c r="U21" i="1"/>
  <c r="W21" i="1"/>
</calcChain>
</file>

<file path=xl/sharedStrings.xml><?xml version="1.0" encoding="utf-8"?>
<sst xmlns="http://schemas.openxmlformats.org/spreadsheetml/2006/main" count="306" uniqueCount="90">
  <si>
    <t>صندوق سرمایه‌گذاری اختصاصی بازارگردانی توسعه سهام نیکی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</si>
  <si>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</si>
  <si>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</si>
  <si>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</si>
  <si>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</si>
  <si>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</si>
  <si>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</si>
  <si>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</si>
  <si>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</si>
  <si>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</si>
  <si>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</si>
  <si>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</si>
  <si>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</si>
  <si>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</si>
  <si>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</si>
  <si>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آلومتک‌</t>
  </si>
  <si>
    <t>آلومراد</t>
  </si>
  <si>
    <t>افرانت</t>
  </si>
  <si>
    <t>افست‌</t>
  </si>
  <si>
    <t>ایران‌ خودرو</t>
  </si>
  <si>
    <t>سرمایه‌گذاری‌ ملی‌ایران‌</t>
  </si>
  <si>
    <t>شهد ایران ‌</t>
  </si>
  <si>
    <t>صنعتی‌ آما</t>
  </si>
  <si>
    <t>فیبر ایران‌</t>
  </si>
  <si>
    <t>لوله‌وماشین‌سازی‌ایران‌</t>
  </si>
  <si>
    <t>کابل‌ البرز</t>
  </si>
  <si>
    <t>ایران‌ مرینوس‌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</si>
  <si>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</si>
  <si>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</si>
  <si>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</si>
  <si>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</si>
  <si>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</si>
  <si>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</si>
  <si>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</si>
  <si>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</si>
  <si>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</si>
  <si>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</si>
  <si>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</si>
  <si>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104323944</t>
  </si>
  <si>
    <t>حساب جاری</t>
  </si>
  <si>
    <t>1399/03/02</t>
  </si>
  <si>
    <t>0.31%</t>
  </si>
  <si>
    <t>بانک سامان سی تیر</t>
  </si>
  <si>
    <t>849.40.3559999.1</t>
  </si>
  <si>
    <t>1400/01/28</t>
  </si>
  <si>
    <t>0.00%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</si>
  <si>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</si>
  <si>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</si>
  <si>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</si>
  <si>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</si>
  <si>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</si>
  <si>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</si>
  <si>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</si>
  <si>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</si>
  <si>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</si>
  <si>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</si>
  <si>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</si>
  <si>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1400/01/25</t>
  </si>
  <si>
    <t>1399/10/29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</si>
  <si>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</si>
  <si>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</si>
  <si>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</si>
  <si>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</si>
  <si>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</si>
  <si>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</si>
  <si>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</si>
  <si>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</si>
  <si>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</si>
  <si>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</si>
  <si>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</si>
  <si>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</si>
  <si>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</si>
  <si>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-10.41%</t>
  </si>
  <si>
    <t xml:space="preserve">جمع </t>
  </si>
  <si>
    <t>سود(زیان)تحقق نیافته اوراق بهادار</t>
  </si>
  <si>
    <t xml:space="preserve">سود سهام </t>
  </si>
  <si>
    <t xml:space="preserve">سود(زیان) فروش اوراق بهادار </t>
  </si>
  <si>
    <t xml:space="preserve">صندوق س.اعتماد آفرین پارسیان-د </t>
  </si>
  <si>
    <t>4/98</t>
  </si>
  <si>
    <t>2/55</t>
  </si>
  <si>
    <t>2/44</t>
  </si>
  <si>
    <t>2/71</t>
  </si>
  <si>
    <t>6/52</t>
  </si>
  <si>
    <t>1/79</t>
  </si>
  <si>
    <t>2/52</t>
  </si>
  <si>
    <t>1/15</t>
  </si>
  <si>
    <t>10/62</t>
  </si>
  <si>
    <t>15/70</t>
  </si>
  <si>
    <t>41/14</t>
  </si>
  <si>
    <t>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</si>
</sst>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#,##0.00;\(#,##0.00\)"/>
  </numFmts>
  <fonts count="1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b/>
      <sz val="18"/>
      <color rgb="FF000000"/>
      <name val="B Titr"/>
      <charset val="178"/>
    </font>
    <font>
      <sz val="14"/>
      <name val="B 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sz val="16"/>
      <color theme="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1" xfId="0" applyFont="1" applyBorder="1"/>
    <xf numFmtId="164" fontId="4" fillId="0" borderId="0" xfId="0" applyNumberFormat="1" applyFont="1"/>
    <xf numFmtId="164" fontId="1" fillId="0" borderId="0" xfId="0" applyNumberFormat="1" applyFont="1"/>
    <xf numFmtId="3" fontId="5" fillId="0" borderId="2" xfId="0" applyNumberFormat="1" applyFont="1" applyBorder="1"/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Border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1" xfId="0" applyNumberFormat="1" applyFont="1" applyBorder="1"/>
    <xf numFmtId="0" fontId="7" fillId="0" borderId="0" xfId="0" applyFont="1"/>
    <xf numFmtId="164" fontId="8" fillId="0" borderId="2" xfId="0" applyNumberFormat="1" applyFont="1" applyFill="1" applyBorder="1"/>
    <xf numFmtId="0" fontId="8" fillId="0" borderId="0" xfId="0" applyFont="1"/>
    <xf numFmtId="164" fontId="8" fillId="0" borderId="0" xfId="0" applyNumberFormat="1" applyFont="1" applyBorder="1"/>
    <xf numFmtId="0" fontId="7" fillId="0" borderId="1" xfId="0" applyFont="1" applyBorder="1"/>
    <xf numFmtId="0" fontId="2" fillId="0" borderId="0" xfId="0" applyFont="1" applyAlignment="1">
      <alignment vertical="center"/>
    </xf>
    <xf numFmtId="0" fontId="3" fillId="0" borderId="1" xfId="0" applyFont="1" applyBorder="1"/>
    <xf numFmtId="3" fontId="1" fillId="0" borderId="2" xfId="0" applyNumberFormat="1" applyFont="1" applyBorder="1"/>
    <xf numFmtId="164" fontId="10" fillId="0" borderId="0" xfId="0" applyNumberFormat="1" applyFont="1"/>
    <xf numFmtId="164" fontId="10" fillId="0" borderId="2" xfId="0" applyNumberFormat="1" applyFont="1" applyBorder="1"/>
    <xf numFmtId="165" fontId="10" fillId="0" borderId="0" xfId="0" applyNumberFormat="1" applyFont="1"/>
    <xf numFmtId="0" fontId="10" fillId="0" borderId="0" xfId="0" applyFont="1"/>
    <xf numFmtId="164" fontId="10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/>
    <xf numFmtId="164" fontId="11" fillId="0" borderId="0" xfId="0" applyNumberFormat="1" applyFont="1"/>
    <xf numFmtId="164" fontId="11" fillId="0" borderId="0" xfId="0" applyNumberFormat="1" applyFont="1" applyFill="1"/>
    <xf numFmtId="164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/>
    <xf numFmtId="164" fontId="11" fillId="0" borderId="1" xfId="0" applyNumberFormat="1" applyFont="1" applyFill="1" applyBorder="1"/>
    <xf numFmtId="164" fontId="11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Fill="1" applyBorder="1"/>
    <xf numFmtId="0" fontId="12" fillId="0" borderId="0" xfId="0" applyFont="1" applyFill="1"/>
    <xf numFmtId="164" fontId="12" fillId="0" borderId="0" xfId="0" applyNumberFormat="1" applyFont="1" applyFill="1" applyBorder="1"/>
    <xf numFmtId="0" fontId="7" fillId="0" borderId="0" xfId="0" applyFont="1" applyFill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2" fillId="0" borderId="2" xfId="0" applyNumberFormat="1" applyFont="1" applyBorder="1"/>
    <xf numFmtId="3" fontId="12" fillId="0" borderId="2" xfId="0" applyNumberFormat="1" applyFont="1" applyFill="1" applyBorder="1" applyAlignment="1">
      <alignment horizontal="center"/>
    </xf>
    <xf numFmtId="0" fontId="11" fillId="0" borderId="0" xfId="0" applyFont="1" applyFill="1"/>
    <xf numFmtId="3" fontId="12" fillId="0" borderId="2" xfId="0" applyNumberFormat="1" applyFont="1" applyFill="1" applyBorder="1"/>
    <xf numFmtId="164" fontId="8" fillId="0" borderId="3" xfId="0" applyNumberFormat="1" applyFont="1" applyBorder="1"/>
    <xf numFmtId="164" fontId="8" fillId="0" borderId="2" xfId="0" applyNumberFormat="1" applyFont="1" applyBorder="1"/>
    <xf numFmtId="164" fontId="13" fillId="0" borderId="0" xfId="0" applyNumberFormat="1" applyFont="1" applyFill="1"/>
    <xf numFmtId="164" fontId="7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/>
    <xf numFmtId="164" fontId="13" fillId="0" borderId="0" xfId="0" applyNumberFormat="1" applyFont="1" applyFill="1" applyBorder="1"/>
    <xf numFmtId="0" fontId="1" fillId="0" borderId="0" xfId="0" applyFont="1" applyFill="1"/>
    <xf numFmtId="10" fontId="11" fillId="0" borderId="0" xfId="1" applyNumberFormat="1" applyFont="1"/>
    <xf numFmtId="0" fontId="1" fillId="0" borderId="0" xfId="0" applyFont="1" applyAlignment="1">
      <alignment horizontal="center" wrapText="1"/>
    </xf>
    <xf numFmtId="10" fontId="11" fillId="0" borderId="0" xfId="1" applyNumberFormat="1" applyFont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12" fillId="0" borderId="2" xfId="0" applyNumberFormat="1" applyFont="1" applyBorder="1"/>
    <xf numFmtId="164" fontId="12" fillId="0" borderId="0" xfId="0" applyNumberFormat="1" applyFont="1"/>
    <xf numFmtId="10" fontId="12" fillId="0" borderId="2" xfId="1" applyNumberFormat="1" applyFont="1" applyBorder="1" applyAlignment="1">
      <alignment horizontal="center" vertical="center"/>
    </xf>
    <xf numFmtId="10" fontId="1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2"/>
  <sheetViews>
    <sheetView rightToLeft="1" view="pageBreakPreview" topLeftCell="E1" zoomScale="85" zoomScaleNormal="100" zoomScaleSheetLayoutView="85" workbookViewId="0">
      <selection activeCell="AD9" sqref="AD9:AD20"/>
    </sheetView>
  </sheetViews>
  <sheetFormatPr defaultRowHeight="18.75" x14ac:dyDescent="0.45"/>
  <cols>
    <col min="1" max="1" width="19.14062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6.42578125" style="1" bestFit="1" customWidth="1"/>
    <col min="6" max="6" width="1" style="1" customWidth="1"/>
    <col min="7" max="7" width="2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22.7109375" style="1" customWidth="1"/>
    <col min="16" max="16" width="1" style="1" customWidth="1"/>
    <col min="17" max="17" width="17.855468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6.5703125" style="1" customWidth="1"/>
    <col min="22" max="22" width="1" style="1" customWidth="1"/>
    <col min="23" max="23" width="25.85546875" style="1" bestFit="1" customWidth="1"/>
    <col min="24" max="24" width="1" style="1" customWidth="1"/>
    <col min="25" max="25" width="20.140625" style="1" customWidth="1"/>
    <col min="26" max="26" width="1" style="1" customWidth="1"/>
    <col min="27" max="29" width="9.140625" style="1"/>
    <col min="30" max="30" width="9.85546875" style="1" bestFit="1" customWidth="1"/>
    <col min="31" max="31" width="17" style="1" bestFit="1" customWidth="1"/>
    <col min="32" max="16384" width="9.140625" style="1"/>
  </cols>
  <sheetData>
    <row r="2" spans="1:31" ht="30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31" ht="30" x14ac:dyDescent="0.4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31" ht="30" x14ac:dyDescent="0.4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31" ht="30" x14ac:dyDescent="0.55000000000000004">
      <c r="A6" s="57" t="s">
        <v>3</v>
      </c>
      <c r="B6" s="6"/>
      <c r="C6" s="58" t="s">
        <v>4</v>
      </c>
      <c r="D6" s="58" t="s">
        <v>4</v>
      </c>
      <c r="E6" s="58" t="s">
        <v>4</v>
      </c>
      <c r="F6" s="58" t="s">
        <v>4</v>
      </c>
      <c r="G6" s="58" t="s">
        <v>4</v>
      </c>
      <c r="H6" s="6"/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P6" s="6"/>
      <c r="Q6" s="58" t="s">
        <v>6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31" ht="30" x14ac:dyDescent="0.55000000000000004">
      <c r="A7" s="57" t="s">
        <v>3</v>
      </c>
      <c r="B7" s="6"/>
      <c r="C7" s="57" t="s">
        <v>7</v>
      </c>
      <c r="D7" s="6"/>
      <c r="E7" s="57" t="s">
        <v>8</v>
      </c>
      <c r="F7" s="6"/>
      <c r="G7" s="57" t="s">
        <v>9</v>
      </c>
      <c r="H7" s="6"/>
      <c r="I7" s="58" t="s">
        <v>10</v>
      </c>
      <c r="J7" s="58" t="s">
        <v>10</v>
      </c>
      <c r="K7" s="58" t="s">
        <v>10</v>
      </c>
      <c r="L7" s="6"/>
      <c r="M7" s="58" t="s">
        <v>11</v>
      </c>
      <c r="N7" s="58" t="s">
        <v>11</v>
      </c>
      <c r="O7" s="58" t="s">
        <v>11</v>
      </c>
      <c r="P7" s="6"/>
      <c r="Q7" s="57" t="s">
        <v>7</v>
      </c>
      <c r="R7" s="6"/>
      <c r="S7" s="57" t="s">
        <v>12</v>
      </c>
      <c r="T7" s="6"/>
      <c r="U7" s="57" t="s">
        <v>8</v>
      </c>
      <c r="V7" s="6"/>
      <c r="W7" s="57" t="s">
        <v>9</v>
      </c>
      <c r="X7" s="6"/>
      <c r="Y7" s="60" t="s">
        <v>13</v>
      </c>
    </row>
    <row r="8" spans="1:31" ht="30" x14ac:dyDescent="0.55000000000000004">
      <c r="A8" s="58" t="s">
        <v>3</v>
      </c>
      <c r="B8" s="6"/>
      <c r="C8" s="58" t="s">
        <v>7</v>
      </c>
      <c r="D8" s="6"/>
      <c r="E8" s="58" t="s">
        <v>8</v>
      </c>
      <c r="F8" s="6"/>
      <c r="G8" s="58" t="s">
        <v>9</v>
      </c>
      <c r="H8" s="6"/>
      <c r="I8" s="58" t="s">
        <v>7</v>
      </c>
      <c r="J8" s="6"/>
      <c r="K8" s="58" t="s">
        <v>8</v>
      </c>
      <c r="L8" s="6"/>
      <c r="M8" s="58" t="s">
        <v>7</v>
      </c>
      <c r="N8" s="6"/>
      <c r="O8" s="58" t="s">
        <v>14</v>
      </c>
      <c r="P8" s="6"/>
      <c r="Q8" s="58" t="s">
        <v>7</v>
      </c>
      <c r="R8" s="6"/>
      <c r="S8" s="58" t="s">
        <v>12</v>
      </c>
      <c r="T8" s="6"/>
      <c r="U8" s="58" t="s">
        <v>8</v>
      </c>
      <c r="V8" s="6"/>
      <c r="W8" s="58" t="s">
        <v>9</v>
      </c>
      <c r="X8" s="6"/>
      <c r="Y8" s="61" t="s">
        <v>13</v>
      </c>
    </row>
    <row r="9" spans="1:31" ht="27.75" x14ac:dyDescent="0.65">
      <c r="A9" s="18" t="s">
        <v>15</v>
      </c>
      <c r="B9" s="4"/>
      <c r="C9" s="33">
        <v>919592</v>
      </c>
      <c r="D9" s="33"/>
      <c r="E9" s="33">
        <v>34903949942</v>
      </c>
      <c r="F9" s="33"/>
      <c r="G9" s="33">
        <v>36020609915</v>
      </c>
      <c r="H9" s="33"/>
      <c r="I9" s="33">
        <v>454518</v>
      </c>
      <c r="J9" s="33"/>
      <c r="K9" s="33">
        <v>17544725945</v>
      </c>
      <c r="L9" s="33"/>
      <c r="M9" s="33">
        <v>-21975</v>
      </c>
      <c r="N9" s="33"/>
      <c r="O9" s="33">
        <v>873611738</v>
      </c>
      <c r="P9" s="33"/>
      <c r="Q9" s="33">
        <v>1352135</v>
      </c>
      <c r="R9" s="33"/>
      <c r="S9" s="33">
        <v>36387</v>
      </c>
      <c r="T9" s="33"/>
      <c r="U9" s="33">
        <v>51614055197</v>
      </c>
      <c r="V9" s="33"/>
      <c r="W9" s="34">
        <v>49162744141</v>
      </c>
      <c r="X9" s="33"/>
      <c r="Y9" s="35" t="s">
        <v>78</v>
      </c>
      <c r="AD9" s="80">
        <f>W9/$AE$9</f>
        <v>4.9865084981392901E-2</v>
      </c>
      <c r="AE9" s="3">
        <v>985915178112</v>
      </c>
    </row>
    <row r="10" spans="1:31" ht="27.75" x14ac:dyDescent="0.65">
      <c r="A10" s="18" t="s">
        <v>16</v>
      </c>
      <c r="B10" s="4"/>
      <c r="C10" s="33">
        <v>175473</v>
      </c>
      <c r="D10" s="33"/>
      <c r="E10" s="33">
        <v>26391487456</v>
      </c>
      <c r="F10" s="33"/>
      <c r="G10" s="33">
        <v>25289236352</v>
      </c>
      <c r="H10" s="33"/>
      <c r="I10" s="33">
        <v>0</v>
      </c>
      <c r="J10" s="33"/>
      <c r="K10" s="33">
        <v>0</v>
      </c>
      <c r="L10" s="33"/>
      <c r="M10" s="33">
        <v>0</v>
      </c>
      <c r="N10" s="33"/>
      <c r="O10" s="33">
        <v>0</v>
      </c>
      <c r="P10" s="33"/>
      <c r="Q10" s="33">
        <v>175473</v>
      </c>
      <c r="R10" s="33"/>
      <c r="S10" s="33">
        <v>143910</v>
      </c>
      <c r="T10" s="33"/>
      <c r="U10" s="33">
        <v>26391487456</v>
      </c>
      <c r="V10" s="33"/>
      <c r="W10" s="34">
        <v>25233127667</v>
      </c>
      <c r="X10" s="33"/>
      <c r="Y10" s="35" t="s">
        <v>79</v>
      </c>
      <c r="AD10" s="80">
        <f t="shared" ref="AD10:AD20" si="0">W10/$AE$9</f>
        <v>2.5593609092539518E-2</v>
      </c>
    </row>
    <row r="11" spans="1:31" ht="27.75" x14ac:dyDescent="0.65">
      <c r="A11" s="18" t="s">
        <v>17</v>
      </c>
      <c r="B11" s="4"/>
      <c r="C11" s="33">
        <v>774460</v>
      </c>
      <c r="D11" s="33"/>
      <c r="E11" s="33">
        <v>31943961022</v>
      </c>
      <c r="F11" s="33"/>
      <c r="G11" s="33">
        <v>27396595670</v>
      </c>
      <c r="H11" s="33"/>
      <c r="I11" s="33">
        <v>0</v>
      </c>
      <c r="J11" s="33"/>
      <c r="K11" s="33">
        <v>0</v>
      </c>
      <c r="L11" s="33"/>
      <c r="M11" s="33">
        <v>-70000</v>
      </c>
      <c r="N11" s="33"/>
      <c r="O11" s="33">
        <v>2462826835</v>
      </c>
      <c r="P11" s="33"/>
      <c r="Q11" s="33">
        <v>704460</v>
      </c>
      <c r="R11" s="33"/>
      <c r="S11" s="33">
        <v>34310</v>
      </c>
      <c r="T11" s="33"/>
      <c r="U11" s="33">
        <v>29056688249</v>
      </c>
      <c r="V11" s="33"/>
      <c r="W11" s="34">
        <v>24151653382</v>
      </c>
      <c r="X11" s="33"/>
      <c r="Y11" s="35" t="s">
        <v>80</v>
      </c>
      <c r="AD11" s="80">
        <f t="shared" si="0"/>
        <v>2.4496684824600979E-2</v>
      </c>
    </row>
    <row r="12" spans="1:31" ht="27.75" x14ac:dyDescent="0.65">
      <c r="A12" s="18" t="s">
        <v>18</v>
      </c>
      <c r="B12" s="4"/>
      <c r="C12" s="33">
        <v>1614265</v>
      </c>
      <c r="D12" s="33"/>
      <c r="E12" s="33">
        <v>31506931089</v>
      </c>
      <c r="F12" s="33"/>
      <c r="G12" s="33">
        <v>26792563814</v>
      </c>
      <c r="H12" s="33"/>
      <c r="I12" s="33">
        <v>0</v>
      </c>
      <c r="J12" s="33"/>
      <c r="K12" s="33">
        <v>0</v>
      </c>
      <c r="L12" s="33"/>
      <c r="M12" s="33">
        <v>0</v>
      </c>
      <c r="N12" s="33"/>
      <c r="O12" s="33">
        <v>0</v>
      </c>
      <c r="P12" s="33"/>
      <c r="Q12" s="33">
        <v>1614265</v>
      </c>
      <c r="R12" s="33"/>
      <c r="S12" s="33">
        <v>16600</v>
      </c>
      <c r="T12" s="33"/>
      <c r="U12" s="33">
        <v>31506931089</v>
      </c>
      <c r="V12" s="33"/>
      <c r="W12" s="34">
        <v>26776433432</v>
      </c>
      <c r="X12" s="33"/>
      <c r="Y12" s="35" t="s">
        <v>81</v>
      </c>
      <c r="AD12" s="80">
        <f t="shared" si="0"/>
        <v>2.7158962582639331E-2</v>
      </c>
    </row>
    <row r="13" spans="1:31" ht="27.75" x14ac:dyDescent="0.65">
      <c r="A13" s="18" t="s">
        <v>19</v>
      </c>
      <c r="B13" s="4"/>
      <c r="C13" s="33">
        <v>35617332</v>
      </c>
      <c r="D13" s="33"/>
      <c r="E13" s="33">
        <v>94021700270</v>
      </c>
      <c r="F13" s="33"/>
      <c r="G13" s="33">
        <v>90399267582</v>
      </c>
      <c r="H13" s="33"/>
      <c r="I13" s="33">
        <v>18000000</v>
      </c>
      <c r="J13" s="33"/>
      <c r="K13" s="33">
        <v>45263578457</v>
      </c>
      <c r="L13" s="33"/>
      <c r="M13" s="33">
        <v>-6342297</v>
      </c>
      <c r="N13" s="33"/>
      <c r="O13" s="33">
        <v>16656457942</v>
      </c>
      <c r="P13" s="33"/>
      <c r="Q13" s="33">
        <v>47275035</v>
      </c>
      <c r="R13" s="33"/>
      <c r="S13" s="33">
        <v>2220</v>
      </c>
      <c r="T13" s="33"/>
      <c r="U13" s="33">
        <v>122600700298</v>
      </c>
      <c r="V13" s="33"/>
      <c r="W13" s="34">
        <v>104870815260</v>
      </c>
      <c r="X13" s="33"/>
      <c r="Y13" s="35" t="s">
        <v>86</v>
      </c>
      <c r="AD13" s="80">
        <f t="shared" si="0"/>
        <v>0.10636900373196878</v>
      </c>
    </row>
    <row r="14" spans="1:31" ht="27.75" x14ac:dyDescent="0.65">
      <c r="A14" s="18" t="s">
        <v>20</v>
      </c>
      <c r="B14" s="4"/>
      <c r="C14" s="33">
        <v>41551962</v>
      </c>
      <c r="D14" s="33"/>
      <c r="E14" s="33">
        <v>703455894881</v>
      </c>
      <c r="F14" s="33"/>
      <c r="G14" s="33">
        <v>464197876449</v>
      </c>
      <c r="H14" s="33"/>
      <c r="I14" s="33">
        <v>3000000</v>
      </c>
      <c r="J14" s="33"/>
      <c r="K14" s="33">
        <v>31973719143</v>
      </c>
      <c r="L14" s="33"/>
      <c r="M14" s="33">
        <v>0</v>
      </c>
      <c r="N14" s="33"/>
      <c r="O14" s="33">
        <v>0</v>
      </c>
      <c r="P14" s="33"/>
      <c r="Q14" s="33">
        <v>44551962</v>
      </c>
      <c r="R14" s="33"/>
      <c r="S14" s="33">
        <v>9130</v>
      </c>
      <c r="T14" s="33"/>
      <c r="U14" s="33">
        <v>735429614024</v>
      </c>
      <c r="V14" s="33"/>
      <c r="W14" s="34">
        <v>406450275906</v>
      </c>
      <c r="X14" s="33"/>
      <c r="Y14" s="35" t="s">
        <v>88</v>
      </c>
      <c r="AD14" s="80">
        <f t="shared" si="0"/>
        <v>0.41225684007050273</v>
      </c>
    </row>
    <row r="15" spans="1:31" ht="27.75" x14ac:dyDescent="0.65">
      <c r="A15" s="18" t="s">
        <v>21</v>
      </c>
      <c r="B15" s="4"/>
      <c r="C15" s="33">
        <v>21041568</v>
      </c>
      <c r="D15" s="33"/>
      <c r="E15" s="33">
        <v>160003569633</v>
      </c>
      <c r="F15" s="33"/>
      <c r="G15" s="33">
        <v>155799521185</v>
      </c>
      <c r="H15" s="33"/>
      <c r="I15" s="33">
        <v>405374</v>
      </c>
      <c r="J15" s="33"/>
      <c r="K15" s="33">
        <v>2952438843</v>
      </c>
      <c r="L15" s="33"/>
      <c r="M15" s="33">
        <v>-90827</v>
      </c>
      <c r="N15" s="33"/>
      <c r="O15" s="33">
        <v>658057862</v>
      </c>
      <c r="P15" s="33"/>
      <c r="Q15" s="33">
        <v>21356115</v>
      </c>
      <c r="R15" s="33"/>
      <c r="S15" s="33">
        <v>7270</v>
      </c>
      <c r="T15" s="33"/>
      <c r="U15" s="33">
        <v>162265654177</v>
      </c>
      <c r="V15" s="33"/>
      <c r="W15" s="34">
        <v>155140959243</v>
      </c>
      <c r="X15" s="33"/>
      <c r="Y15" s="35" t="s">
        <v>87</v>
      </c>
      <c r="AD15" s="80">
        <f t="shared" si="0"/>
        <v>0.15735730891179767</v>
      </c>
    </row>
    <row r="16" spans="1:31" ht="27.75" x14ac:dyDescent="0.65">
      <c r="A16" s="18" t="s">
        <v>22</v>
      </c>
      <c r="B16" s="4"/>
      <c r="C16" s="33">
        <v>3152886</v>
      </c>
      <c r="D16" s="33"/>
      <c r="E16" s="33">
        <v>70114525171</v>
      </c>
      <c r="F16" s="33"/>
      <c r="G16" s="33">
        <v>63482369603</v>
      </c>
      <c r="H16" s="33"/>
      <c r="I16" s="33">
        <v>59884</v>
      </c>
      <c r="J16" s="33"/>
      <c r="K16" s="33">
        <v>1157914509</v>
      </c>
      <c r="L16" s="33"/>
      <c r="M16" s="33">
        <v>-3010</v>
      </c>
      <c r="N16" s="33"/>
      <c r="O16" s="33">
        <v>60785872</v>
      </c>
      <c r="P16" s="33"/>
      <c r="Q16" s="33">
        <v>3209760</v>
      </c>
      <c r="R16" s="33"/>
      <c r="S16" s="33">
        <v>18610</v>
      </c>
      <c r="T16" s="33"/>
      <c r="U16" s="33">
        <v>71205537241</v>
      </c>
      <c r="V16" s="33"/>
      <c r="W16" s="34">
        <v>59688236038</v>
      </c>
      <c r="X16" s="33"/>
      <c r="Y16" s="35" t="s">
        <v>89</v>
      </c>
      <c r="AD16" s="80">
        <f t="shared" si="0"/>
        <v>6.0540944457616833E-2</v>
      </c>
    </row>
    <row r="17" spans="1:30" ht="27.75" x14ac:dyDescent="0.65">
      <c r="A17" s="18" t="s">
        <v>23</v>
      </c>
      <c r="B17" s="4"/>
      <c r="C17" s="33">
        <v>4644477</v>
      </c>
      <c r="D17" s="33"/>
      <c r="E17" s="33">
        <v>64486812546</v>
      </c>
      <c r="F17" s="33"/>
      <c r="G17" s="33">
        <v>64601984988</v>
      </c>
      <c r="H17" s="33"/>
      <c r="I17" s="33">
        <v>0</v>
      </c>
      <c r="J17" s="33"/>
      <c r="K17" s="33">
        <v>0</v>
      </c>
      <c r="L17" s="33"/>
      <c r="M17" s="33">
        <v>0</v>
      </c>
      <c r="N17" s="33"/>
      <c r="O17" s="33">
        <v>0</v>
      </c>
      <c r="P17" s="33"/>
      <c r="Q17" s="33">
        <v>4644477</v>
      </c>
      <c r="R17" s="33"/>
      <c r="S17" s="33">
        <v>13890</v>
      </c>
      <c r="T17" s="33"/>
      <c r="U17" s="33">
        <v>64486812546</v>
      </c>
      <c r="V17" s="33"/>
      <c r="W17" s="34">
        <v>64462756572</v>
      </c>
      <c r="X17" s="33"/>
      <c r="Y17" s="35" t="s">
        <v>82</v>
      </c>
      <c r="AD17" s="80">
        <f t="shared" si="0"/>
        <v>6.5383673974311232E-2</v>
      </c>
    </row>
    <row r="18" spans="1:30" ht="27.75" x14ac:dyDescent="0.65">
      <c r="A18" s="18" t="s">
        <v>24</v>
      </c>
      <c r="B18" s="4"/>
      <c r="C18" s="33">
        <v>776851</v>
      </c>
      <c r="D18" s="33"/>
      <c r="E18" s="33">
        <v>16734933392</v>
      </c>
      <c r="F18" s="33"/>
      <c r="G18" s="33">
        <v>16410148941</v>
      </c>
      <c r="H18" s="33"/>
      <c r="I18" s="33">
        <v>225029</v>
      </c>
      <c r="J18" s="33"/>
      <c r="K18" s="33">
        <v>5003801195</v>
      </c>
      <c r="L18" s="33"/>
      <c r="M18" s="33">
        <v>-203284</v>
      </c>
      <c r="N18" s="33"/>
      <c r="O18" s="33">
        <v>4466380948</v>
      </c>
      <c r="P18" s="33"/>
      <c r="Q18" s="33">
        <v>798596</v>
      </c>
      <c r="R18" s="33"/>
      <c r="S18" s="33">
        <v>22200</v>
      </c>
      <c r="T18" s="33"/>
      <c r="U18" s="33">
        <v>17349239399</v>
      </c>
      <c r="V18" s="33"/>
      <c r="W18" s="34">
        <v>17715357288</v>
      </c>
      <c r="X18" s="33"/>
      <c r="Y18" s="35" t="s">
        <v>83</v>
      </c>
      <c r="AD18" s="80">
        <f t="shared" si="0"/>
        <v>1.7968439558790864E-2</v>
      </c>
    </row>
    <row r="19" spans="1:30" ht="27.75" x14ac:dyDescent="0.65">
      <c r="A19" s="18" t="s">
        <v>25</v>
      </c>
      <c r="B19" s="4"/>
      <c r="C19" s="33">
        <v>121624</v>
      </c>
      <c r="D19" s="33"/>
      <c r="E19" s="33">
        <v>7378957669</v>
      </c>
      <c r="F19" s="33"/>
      <c r="G19" s="33">
        <v>7276094842</v>
      </c>
      <c r="H19" s="33"/>
      <c r="I19" s="33">
        <v>300000</v>
      </c>
      <c r="J19" s="33"/>
      <c r="K19" s="33">
        <v>17537009776</v>
      </c>
      <c r="L19" s="33"/>
      <c r="M19" s="33">
        <v>0</v>
      </c>
      <c r="N19" s="33"/>
      <c r="O19" s="33">
        <v>0</v>
      </c>
      <c r="P19" s="33"/>
      <c r="Q19" s="33">
        <v>421624</v>
      </c>
      <c r="R19" s="33"/>
      <c r="S19" s="33">
        <v>59070</v>
      </c>
      <c r="T19" s="33"/>
      <c r="U19" s="33">
        <v>24915967445</v>
      </c>
      <c r="V19" s="33"/>
      <c r="W19" s="34">
        <v>24886401629</v>
      </c>
      <c r="X19" s="33"/>
      <c r="Y19" s="35" t="s">
        <v>84</v>
      </c>
      <c r="AD19" s="80">
        <f t="shared" si="0"/>
        <v>2.5241929713118692E-2</v>
      </c>
    </row>
    <row r="20" spans="1:30" ht="27.75" x14ac:dyDescent="0.65">
      <c r="A20" s="22" t="s">
        <v>26</v>
      </c>
      <c r="B20" s="4"/>
      <c r="C20" s="36">
        <v>0</v>
      </c>
      <c r="D20" s="33"/>
      <c r="E20" s="36">
        <v>0</v>
      </c>
      <c r="F20" s="33"/>
      <c r="G20" s="36">
        <v>0</v>
      </c>
      <c r="H20" s="33"/>
      <c r="I20" s="36">
        <v>144426</v>
      </c>
      <c r="J20" s="33"/>
      <c r="K20" s="36">
        <v>16255938221</v>
      </c>
      <c r="L20" s="33"/>
      <c r="M20" s="36">
        <v>-44426</v>
      </c>
      <c r="N20" s="33"/>
      <c r="O20" s="36">
        <v>5167256305</v>
      </c>
      <c r="P20" s="33"/>
      <c r="Q20" s="36">
        <v>100000</v>
      </c>
      <c r="R20" s="33"/>
      <c r="S20" s="36">
        <v>113340</v>
      </c>
      <c r="T20" s="33"/>
      <c r="U20" s="36">
        <v>11222849594</v>
      </c>
      <c r="V20" s="33"/>
      <c r="W20" s="37">
        <v>11325386160</v>
      </c>
      <c r="X20" s="33"/>
      <c r="Y20" s="38" t="s">
        <v>85</v>
      </c>
      <c r="AD20" s="80">
        <f t="shared" si="0"/>
        <v>1.148718105921424E-2</v>
      </c>
    </row>
    <row r="21" spans="1:30" ht="30.75" thickBot="1" x14ac:dyDescent="0.8">
      <c r="A21" s="20" t="s">
        <v>67</v>
      </c>
      <c r="B21" s="4"/>
      <c r="C21" s="39">
        <f>SUM(C9:C20)</f>
        <v>110390490</v>
      </c>
      <c r="D21" s="40"/>
      <c r="E21" s="39">
        <f>SUM(E9:E20)</f>
        <v>1240942723071</v>
      </c>
      <c r="F21" s="40"/>
      <c r="G21" s="39">
        <f>SUM(G9:G20)</f>
        <v>977666269341</v>
      </c>
      <c r="H21" s="40"/>
      <c r="I21" s="39">
        <f>SUM(I9:I20)</f>
        <v>22589231</v>
      </c>
      <c r="J21" s="40"/>
      <c r="K21" s="39">
        <f>SUM(K9:K20)</f>
        <v>137689126089</v>
      </c>
      <c r="L21" s="40"/>
      <c r="M21" s="39">
        <f>SUM(M9:M20)</f>
        <v>-6775819</v>
      </c>
      <c r="N21" s="40"/>
      <c r="O21" s="39">
        <f>SUM(O9:O20)</f>
        <v>30345377502</v>
      </c>
      <c r="P21" s="40"/>
      <c r="Q21" s="39">
        <f>SUM(Q9:Q20)</f>
        <v>126203902</v>
      </c>
      <c r="R21" s="40"/>
      <c r="S21" s="41"/>
      <c r="T21" s="40"/>
      <c r="U21" s="39">
        <f>SUM(U9:U20)</f>
        <v>1348045536715</v>
      </c>
      <c r="V21" s="40"/>
      <c r="W21" s="39">
        <f>SUM(W9:W20)</f>
        <v>969864146718</v>
      </c>
      <c r="X21" s="20"/>
      <c r="Y21" s="21"/>
    </row>
    <row r="22" spans="1:30" ht="21.75" thickTop="1" x14ac:dyDescent="0.55000000000000004">
      <c r="A22" s="6"/>
    </row>
    <row r="23" spans="1:30" ht="21" x14ac:dyDescent="0.55000000000000004">
      <c r="A23" s="6"/>
      <c r="O23" s="8"/>
      <c r="W23" s="3"/>
    </row>
    <row r="24" spans="1:30" ht="21" x14ac:dyDescent="0.55000000000000004">
      <c r="A24" s="6"/>
      <c r="O24" s="8"/>
    </row>
    <row r="25" spans="1:30" ht="21" x14ac:dyDescent="0.55000000000000004">
      <c r="A25" s="6"/>
      <c r="O25" s="8"/>
      <c r="W25" s="9"/>
    </row>
    <row r="26" spans="1:30" ht="21" x14ac:dyDescent="0.55000000000000004">
      <c r="A26" s="6"/>
    </row>
    <row r="27" spans="1:30" ht="21" x14ac:dyDescent="0.55000000000000004">
      <c r="A27" s="6"/>
    </row>
    <row r="28" spans="1:30" ht="21" x14ac:dyDescent="0.55000000000000004">
      <c r="A28" s="6"/>
    </row>
    <row r="29" spans="1:30" ht="21" x14ac:dyDescent="0.55000000000000004">
      <c r="A29" s="6"/>
    </row>
    <row r="30" spans="1:30" ht="21" x14ac:dyDescent="0.55000000000000004">
      <c r="A30" s="6"/>
    </row>
    <row r="31" spans="1:30" ht="21" x14ac:dyDescent="0.55000000000000004">
      <c r="A31" s="6"/>
    </row>
    <row r="32" spans="1:30" ht="21" x14ac:dyDescent="0.55000000000000004">
      <c r="A32" s="6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25" right="0.25" top="0.75" bottom="0.75" header="0.3" footer="0.3"/>
  <pageSetup paperSize="9" scale="41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rightToLeft="1" view="pageBreakPreview" zoomScale="60" zoomScaleNormal="100" workbookViewId="0">
      <selection activeCell="AA16" sqref="AA16"/>
    </sheetView>
  </sheetViews>
  <sheetFormatPr defaultRowHeight="18.75" x14ac:dyDescent="0.45"/>
  <cols>
    <col min="1" max="1" width="23.42578125" style="1" bestFit="1" customWidth="1"/>
    <col min="2" max="2" width="1" style="1" customWidth="1"/>
    <col min="3" max="3" width="20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30" x14ac:dyDescent="0.4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30" x14ac:dyDescent="0.4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19" ht="30" x14ac:dyDescent="0.55000000000000004">
      <c r="A6" s="57" t="s">
        <v>29</v>
      </c>
      <c r="B6" s="6"/>
      <c r="C6" s="58" t="s">
        <v>30</v>
      </c>
      <c r="D6" s="58" t="s">
        <v>30</v>
      </c>
      <c r="E6" s="58" t="s">
        <v>30</v>
      </c>
      <c r="F6" s="58" t="s">
        <v>30</v>
      </c>
      <c r="G6" s="58" t="s">
        <v>30</v>
      </c>
      <c r="H6" s="58" t="s">
        <v>30</v>
      </c>
      <c r="I6" s="58" t="s">
        <v>30</v>
      </c>
      <c r="J6" s="6"/>
      <c r="K6" s="58" t="s">
        <v>4</v>
      </c>
      <c r="L6" s="6"/>
      <c r="M6" s="58" t="s">
        <v>5</v>
      </c>
      <c r="N6" s="58" t="s">
        <v>5</v>
      </c>
      <c r="O6" s="58" t="s">
        <v>5</v>
      </c>
      <c r="P6" s="6"/>
      <c r="Q6" s="58" t="s">
        <v>6</v>
      </c>
      <c r="R6" s="58" t="s">
        <v>6</v>
      </c>
      <c r="S6" s="58" t="s">
        <v>6</v>
      </c>
    </row>
    <row r="7" spans="1:19" ht="30" x14ac:dyDescent="0.55000000000000004">
      <c r="A7" s="58" t="s">
        <v>29</v>
      </c>
      <c r="B7" s="6"/>
      <c r="C7" s="58" t="s">
        <v>31</v>
      </c>
      <c r="D7" s="6"/>
      <c r="E7" s="58" t="s">
        <v>32</v>
      </c>
      <c r="F7" s="6"/>
      <c r="G7" s="58" t="s">
        <v>33</v>
      </c>
      <c r="H7" s="6"/>
      <c r="I7" s="58" t="s">
        <v>27</v>
      </c>
      <c r="J7" s="6"/>
      <c r="K7" s="58" t="s">
        <v>34</v>
      </c>
      <c r="L7" s="6"/>
      <c r="M7" s="58" t="s">
        <v>35</v>
      </c>
      <c r="N7" s="6"/>
      <c r="O7" s="58" t="s">
        <v>36</v>
      </c>
      <c r="P7" s="6"/>
      <c r="Q7" s="58" t="s">
        <v>34</v>
      </c>
      <c r="R7" s="6"/>
      <c r="S7" s="61" t="s">
        <v>28</v>
      </c>
    </row>
    <row r="8" spans="1:19" x14ac:dyDescent="0.45">
      <c r="A8" s="4" t="s">
        <v>37</v>
      </c>
      <c r="B8" s="4"/>
      <c r="C8" s="4" t="s">
        <v>38</v>
      </c>
      <c r="D8" s="4"/>
      <c r="E8" s="4" t="s">
        <v>39</v>
      </c>
      <c r="F8" s="4"/>
      <c r="G8" s="4" t="s">
        <v>40</v>
      </c>
      <c r="H8" s="4"/>
      <c r="I8" s="4">
        <v>0</v>
      </c>
      <c r="J8" s="4"/>
      <c r="K8" s="5">
        <v>15453857923</v>
      </c>
      <c r="L8" s="4"/>
      <c r="M8" s="5">
        <v>45827092050</v>
      </c>
      <c r="N8" s="4"/>
      <c r="O8" s="5">
        <v>58216166850</v>
      </c>
      <c r="P8" s="4"/>
      <c r="Q8" s="5">
        <v>3064783123</v>
      </c>
      <c r="R8" s="4"/>
      <c r="S8" s="11" t="s">
        <v>41</v>
      </c>
    </row>
    <row r="9" spans="1:19" x14ac:dyDescent="0.45">
      <c r="A9" s="7" t="s">
        <v>42</v>
      </c>
      <c r="B9" s="4"/>
      <c r="C9" s="4" t="s">
        <v>43</v>
      </c>
      <c r="D9" s="4"/>
      <c r="E9" s="4" t="s">
        <v>39</v>
      </c>
      <c r="F9" s="4"/>
      <c r="G9" s="4" t="s">
        <v>44</v>
      </c>
      <c r="H9" s="4"/>
      <c r="I9" s="4">
        <v>0</v>
      </c>
      <c r="J9" s="4"/>
      <c r="K9" s="5">
        <v>0</v>
      </c>
      <c r="L9" s="4"/>
      <c r="M9" s="5">
        <v>2000000</v>
      </c>
      <c r="N9" s="4"/>
      <c r="O9" s="5">
        <v>1355000</v>
      </c>
      <c r="P9" s="4"/>
      <c r="Q9" s="5">
        <v>645000</v>
      </c>
      <c r="R9" s="4"/>
      <c r="S9" s="11" t="s">
        <v>45</v>
      </c>
    </row>
    <row r="10" spans="1:19" ht="21.75" thickBot="1" x14ac:dyDescent="0.6">
      <c r="A10" s="6" t="s">
        <v>67</v>
      </c>
      <c r="K10" s="10">
        <f>SUM(K8:K9)</f>
        <v>15453857923</v>
      </c>
      <c r="L10" s="6"/>
      <c r="M10" s="10">
        <f>SUM(M8:M9)</f>
        <v>45829092050</v>
      </c>
      <c r="N10" s="6"/>
      <c r="O10" s="10">
        <f>SUM(O8:O9)</f>
        <v>58217521850</v>
      </c>
      <c r="P10" s="6"/>
      <c r="Q10" s="10">
        <f>SUM(Q8:Q9)</f>
        <v>3065428123</v>
      </c>
    </row>
    <row r="11" spans="1:19" ht="19.5" thickTop="1" x14ac:dyDescent="0.45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7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rightToLeft="1" view="pageBreakPreview" zoomScale="60" zoomScaleNormal="100" workbookViewId="0">
      <selection activeCell="S8" sqref="S8"/>
    </sheetView>
  </sheetViews>
  <sheetFormatPr defaultRowHeight="18.75" x14ac:dyDescent="0.45"/>
  <cols>
    <col min="1" max="1" width="1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4" style="1" customWidth="1"/>
    <col min="6" max="6" width="1" style="1" customWidth="1"/>
    <col min="7" max="7" width="19.42578125" style="1" customWidth="1"/>
    <col min="8" max="8" width="1" style="1" customWidth="1"/>
    <col min="9" max="9" width="24.42578125" style="1" customWidth="1"/>
    <col min="10" max="10" width="1" style="1" customWidth="1"/>
    <col min="11" max="11" width="21.42578125" style="1" bestFit="1" customWidth="1"/>
    <col min="12" max="12" width="1" style="1" customWidth="1"/>
    <col min="13" max="13" width="21.7109375" style="1" customWidth="1"/>
    <col min="14" max="14" width="1" style="1" customWidth="1"/>
    <col min="15" max="15" width="23.140625" style="1" customWidth="1"/>
    <col min="16" max="16" width="1" style="1" customWidth="1"/>
    <col min="17" max="17" width="20.5703125" style="1" bestFit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30" x14ac:dyDescent="0.45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30" x14ac:dyDescent="0.4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19" ht="30" x14ac:dyDescent="0.55000000000000004">
      <c r="A6" s="57" t="s">
        <v>3</v>
      </c>
      <c r="B6" s="6"/>
      <c r="C6" s="58" t="s">
        <v>51</v>
      </c>
      <c r="D6" s="58" t="s">
        <v>51</v>
      </c>
      <c r="E6" s="58" t="s">
        <v>51</v>
      </c>
      <c r="F6" s="58" t="s">
        <v>51</v>
      </c>
      <c r="G6" s="58" t="s">
        <v>51</v>
      </c>
      <c r="H6" s="6"/>
      <c r="I6" s="58" t="s">
        <v>47</v>
      </c>
      <c r="J6" s="58" t="s">
        <v>47</v>
      </c>
      <c r="K6" s="58" t="s">
        <v>47</v>
      </c>
      <c r="L6" s="58" t="s">
        <v>47</v>
      </c>
      <c r="M6" s="58" t="s">
        <v>47</v>
      </c>
      <c r="N6" s="6"/>
      <c r="O6" s="58" t="s">
        <v>48</v>
      </c>
      <c r="P6" s="58" t="s">
        <v>48</v>
      </c>
      <c r="Q6" s="58" t="s">
        <v>48</v>
      </c>
      <c r="R6" s="58" t="s">
        <v>48</v>
      </c>
      <c r="S6" s="58" t="s">
        <v>48</v>
      </c>
    </row>
    <row r="7" spans="1:19" ht="62.25" customHeight="1" x14ac:dyDescent="0.55000000000000004">
      <c r="A7" s="58" t="s">
        <v>3</v>
      </c>
      <c r="B7" s="6"/>
      <c r="C7" s="58" t="s">
        <v>52</v>
      </c>
      <c r="D7" s="6"/>
      <c r="E7" s="61" t="s">
        <v>53</v>
      </c>
      <c r="F7" s="6"/>
      <c r="G7" s="12" t="s">
        <v>54</v>
      </c>
      <c r="H7" s="6"/>
      <c r="I7" s="61" t="s">
        <v>55</v>
      </c>
      <c r="J7" s="6"/>
      <c r="K7" s="61" t="s">
        <v>50</v>
      </c>
      <c r="L7" s="6"/>
      <c r="M7" s="61" t="s">
        <v>56</v>
      </c>
      <c r="N7" s="6"/>
      <c r="O7" s="61" t="s">
        <v>55</v>
      </c>
      <c r="P7" s="6"/>
      <c r="Q7" s="61" t="s">
        <v>50</v>
      </c>
      <c r="R7" s="6"/>
      <c r="S7" s="61" t="s">
        <v>56</v>
      </c>
    </row>
    <row r="8" spans="1:19" ht="27.75" x14ac:dyDescent="0.65">
      <c r="A8" s="6" t="s">
        <v>20</v>
      </c>
      <c r="C8" s="43" t="s">
        <v>57</v>
      </c>
      <c r="D8" s="43"/>
      <c r="E8" s="44">
        <v>44551962</v>
      </c>
      <c r="F8" s="43"/>
      <c r="G8" s="45">
        <v>320</v>
      </c>
      <c r="H8" s="43"/>
      <c r="I8" s="44">
        <v>14256627840</v>
      </c>
      <c r="J8" s="43"/>
      <c r="K8" s="44">
        <v>1998278814</v>
      </c>
      <c r="L8" s="43"/>
      <c r="M8" s="44">
        <v>12258349026</v>
      </c>
      <c r="N8" s="43"/>
      <c r="O8" s="44">
        <v>14256627840</v>
      </c>
      <c r="P8" s="43"/>
      <c r="Q8" s="44">
        <v>1998278814</v>
      </c>
      <c r="R8" s="43"/>
      <c r="S8" s="44">
        <v>12258349026</v>
      </c>
    </row>
    <row r="9" spans="1:19" ht="27.75" x14ac:dyDescent="0.65">
      <c r="A9" s="13" t="s">
        <v>18</v>
      </c>
      <c r="C9" s="43" t="s">
        <v>58</v>
      </c>
      <c r="D9" s="43"/>
      <c r="E9" s="46">
        <v>2350935</v>
      </c>
      <c r="F9" s="43"/>
      <c r="G9" s="47">
        <v>100</v>
      </c>
      <c r="H9" s="43"/>
      <c r="I9" s="47">
        <v>0</v>
      </c>
      <c r="J9" s="48"/>
      <c r="K9" s="47">
        <v>0</v>
      </c>
      <c r="L9" s="48"/>
      <c r="M9" s="47">
        <v>0</v>
      </c>
      <c r="N9" s="43"/>
      <c r="O9" s="46">
        <v>235093500</v>
      </c>
      <c r="P9" s="43"/>
      <c r="Q9" s="46">
        <v>22035455</v>
      </c>
      <c r="R9" s="43"/>
      <c r="S9" s="46">
        <v>213058045</v>
      </c>
    </row>
    <row r="10" spans="1:19" ht="30.75" thickBot="1" x14ac:dyDescent="0.8">
      <c r="A10" s="4" t="s">
        <v>67</v>
      </c>
      <c r="C10" s="43"/>
      <c r="D10" s="43"/>
      <c r="E10" s="49">
        <f>SUM(E8:E9)</f>
        <v>46902897</v>
      </c>
      <c r="F10" s="43"/>
      <c r="G10" s="50">
        <f>SUM(G8:G9)</f>
        <v>420</v>
      </c>
      <c r="H10" s="51"/>
      <c r="I10" s="52">
        <f>SUM(I8:I9)</f>
        <v>14256627840</v>
      </c>
      <c r="J10" s="51"/>
      <c r="K10" s="52">
        <f>SUM(K8:K9)</f>
        <v>1998278814</v>
      </c>
      <c r="L10" s="51"/>
      <c r="M10" s="52">
        <f>SUM(M8:M9)</f>
        <v>12258349026</v>
      </c>
      <c r="N10" s="51"/>
      <c r="O10" s="52">
        <f>SUM(O8:O9)</f>
        <v>14491721340</v>
      </c>
      <c r="P10" s="51"/>
      <c r="Q10" s="52">
        <f>SUM(Q8:Q9)</f>
        <v>2020314269</v>
      </c>
      <c r="R10" s="51"/>
      <c r="S10" s="52">
        <f>SUM(S8:S9)</f>
        <v>12471407071</v>
      </c>
    </row>
    <row r="11" spans="1:19" ht="19.5" thickTop="1" x14ac:dyDescent="0.45"/>
  </sheetData>
  <mergeCells count="15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C6:G6"/>
  </mergeCells>
  <pageMargins left="0.7" right="0.7" top="0.75" bottom="0.75" header="0.3" footer="0.3"/>
  <pageSetup paperSize="9" scale="5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rightToLeft="1" view="pageBreakPreview" zoomScale="60" zoomScaleNormal="100" workbookViewId="0">
      <selection activeCell="M18" sqref="M18:M19"/>
    </sheetView>
  </sheetViews>
  <sheetFormatPr defaultRowHeight="18.75" x14ac:dyDescent="0.45"/>
  <cols>
    <col min="1" max="1" width="1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3.42578125" style="1" bestFit="1" customWidth="1"/>
    <col min="8" max="8" width="1" style="1" customWidth="1"/>
    <col min="9" max="9" width="22.5703125" style="1" customWidth="1"/>
    <col min="10" max="10" width="1" style="1" customWidth="1"/>
    <col min="11" max="11" width="14.85546875" style="1" customWidth="1"/>
    <col min="12" max="12" width="1" style="1" customWidth="1"/>
    <col min="13" max="13" width="21.8554687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3" style="1" customWidth="1"/>
    <col min="18" max="18" width="1" style="1" customWidth="1"/>
    <col min="19" max="19" width="9.140625" style="1" customWidth="1"/>
    <col min="20" max="16384" width="9.140625" style="1"/>
  </cols>
  <sheetData>
    <row r="2" spans="1:18" ht="30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30" x14ac:dyDescent="0.45">
      <c r="A3" s="59" t="s">
        <v>74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30" x14ac:dyDescent="0.4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8" ht="30" x14ac:dyDescent="0.55000000000000004">
      <c r="A6" s="57" t="s">
        <v>3</v>
      </c>
      <c r="B6" s="6"/>
      <c r="C6" s="58" t="s">
        <v>47</v>
      </c>
      <c r="D6" s="58" t="s">
        <v>47</v>
      </c>
      <c r="E6" s="58" t="s">
        <v>47</v>
      </c>
      <c r="F6" s="58" t="s">
        <v>47</v>
      </c>
      <c r="G6" s="58" t="s">
        <v>47</v>
      </c>
      <c r="H6" s="58" t="s">
        <v>47</v>
      </c>
      <c r="I6" s="58" t="s">
        <v>47</v>
      </c>
      <c r="J6" s="6"/>
      <c r="K6" s="58" t="s">
        <v>48</v>
      </c>
      <c r="L6" s="58" t="s">
        <v>48</v>
      </c>
      <c r="M6" s="58" t="s">
        <v>48</v>
      </c>
      <c r="N6" s="58" t="s">
        <v>48</v>
      </c>
      <c r="O6" s="58" t="s">
        <v>48</v>
      </c>
      <c r="P6" s="58" t="s">
        <v>48</v>
      </c>
      <c r="Q6" s="58" t="s">
        <v>48</v>
      </c>
    </row>
    <row r="7" spans="1:18" ht="49.5" customHeight="1" x14ac:dyDescent="0.55000000000000004">
      <c r="A7" s="58" t="s">
        <v>3</v>
      </c>
      <c r="B7" s="6"/>
      <c r="C7" s="61" t="s">
        <v>7</v>
      </c>
      <c r="D7" s="6"/>
      <c r="E7" s="61" t="s">
        <v>59</v>
      </c>
      <c r="F7" s="6"/>
      <c r="G7" s="61" t="s">
        <v>60</v>
      </c>
      <c r="H7" s="6"/>
      <c r="I7" s="61" t="s">
        <v>61</v>
      </c>
      <c r="J7" s="6"/>
      <c r="K7" s="61" t="s">
        <v>7</v>
      </c>
      <c r="L7" s="6"/>
      <c r="M7" s="61" t="s">
        <v>59</v>
      </c>
      <c r="N7" s="6"/>
      <c r="O7" s="61" t="s">
        <v>60</v>
      </c>
      <c r="P7" s="6"/>
      <c r="Q7" s="61" t="s">
        <v>61</v>
      </c>
    </row>
    <row r="8" spans="1:18" ht="24.75" x14ac:dyDescent="0.6">
      <c r="A8" s="18" t="s">
        <v>20</v>
      </c>
      <c r="C8" s="15">
        <v>44551962</v>
      </c>
      <c r="D8" s="15"/>
      <c r="E8" s="15">
        <v>406450275906</v>
      </c>
      <c r="F8" s="15"/>
      <c r="G8" s="15">
        <v>496171595592</v>
      </c>
      <c r="H8" s="15"/>
      <c r="I8" s="15">
        <f>E8-G8</f>
        <v>-89721319686</v>
      </c>
      <c r="J8" s="15"/>
      <c r="K8" s="15">
        <v>44551962</v>
      </c>
      <c r="L8" s="15"/>
      <c r="M8" s="15">
        <v>406450275906</v>
      </c>
      <c r="N8" s="15"/>
      <c r="O8" s="15">
        <v>732463279790</v>
      </c>
      <c r="P8" s="15"/>
      <c r="Q8" s="15">
        <f>M8-O8</f>
        <v>-326013003884</v>
      </c>
      <c r="R8" s="29"/>
    </row>
    <row r="9" spans="1:18" ht="24.75" x14ac:dyDescent="0.6">
      <c r="A9" s="18" t="s">
        <v>22</v>
      </c>
      <c r="C9" s="15">
        <v>3209760</v>
      </c>
      <c r="D9" s="15"/>
      <c r="E9" s="15">
        <v>59688236038</v>
      </c>
      <c r="F9" s="15"/>
      <c r="G9" s="15">
        <v>64573381673</v>
      </c>
      <c r="H9" s="15"/>
      <c r="I9" s="15">
        <f t="shared" ref="I9:I19" si="0">E9-G9</f>
        <v>-4885145635</v>
      </c>
      <c r="J9" s="15"/>
      <c r="K9" s="15">
        <v>3209760</v>
      </c>
      <c r="L9" s="15"/>
      <c r="M9" s="15">
        <v>59688236038</v>
      </c>
      <c r="N9" s="15"/>
      <c r="O9" s="15">
        <v>71205537241</v>
      </c>
      <c r="P9" s="15"/>
      <c r="Q9" s="15">
        <f t="shared" ref="Q9:Q19" si="1">M9-O9</f>
        <v>-11517301203</v>
      </c>
      <c r="R9" s="29"/>
    </row>
    <row r="10" spans="1:18" ht="24.75" x14ac:dyDescent="0.6">
      <c r="A10" s="18" t="s">
        <v>24</v>
      </c>
      <c r="C10" s="15">
        <v>798596</v>
      </c>
      <c r="D10" s="15"/>
      <c r="E10" s="15">
        <v>17715357288</v>
      </c>
      <c r="F10" s="15"/>
      <c r="G10" s="15">
        <v>17024454948</v>
      </c>
      <c r="H10" s="15"/>
      <c r="I10" s="15">
        <f t="shared" si="0"/>
        <v>690902340</v>
      </c>
      <c r="J10" s="15"/>
      <c r="K10" s="15">
        <v>798596</v>
      </c>
      <c r="L10" s="15"/>
      <c r="M10" s="15">
        <v>17715357288</v>
      </c>
      <c r="N10" s="15"/>
      <c r="O10" s="15">
        <v>17349239399</v>
      </c>
      <c r="P10" s="15"/>
      <c r="Q10" s="15">
        <f t="shared" si="1"/>
        <v>366117889</v>
      </c>
      <c r="R10" s="29"/>
    </row>
    <row r="11" spans="1:18" ht="24.75" x14ac:dyDescent="0.6">
      <c r="A11" s="18" t="s">
        <v>16</v>
      </c>
      <c r="C11" s="15">
        <v>175473</v>
      </c>
      <c r="D11" s="15"/>
      <c r="E11" s="15">
        <v>25233127667</v>
      </c>
      <c r="F11" s="15"/>
      <c r="G11" s="15">
        <v>25289236352</v>
      </c>
      <c r="H11" s="15"/>
      <c r="I11" s="15">
        <f t="shared" si="0"/>
        <v>-56108685</v>
      </c>
      <c r="J11" s="15"/>
      <c r="K11" s="15">
        <v>175473</v>
      </c>
      <c r="L11" s="15"/>
      <c r="M11" s="15">
        <v>25233127667</v>
      </c>
      <c r="N11" s="15"/>
      <c r="O11" s="15">
        <v>26391487456</v>
      </c>
      <c r="P11" s="15"/>
      <c r="Q11" s="15">
        <f t="shared" si="1"/>
        <v>-1158359789</v>
      </c>
      <c r="R11" s="29"/>
    </row>
    <row r="12" spans="1:18" ht="24.75" x14ac:dyDescent="0.6">
      <c r="A12" s="18" t="s">
        <v>21</v>
      </c>
      <c r="C12" s="15">
        <v>21356115</v>
      </c>
      <c r="D12" s="15"/>
      <c r="E12" s="15">
        <v>155140959243</v>
      </c>
      <c r="F12" s="15"/>
      <c r="G12" s="15">
        <v>158061605729</v>
      </c>
      <c r="H12" s="15"/>
      <c r="I12" s="15">
        <f t="shared" si="0"/>
        <v>-2920646486</v>
      </c>
      <c r="J12" s="15"/>
      <c r="K12" s="15">
        <v>21356115</v>
      </c>
      <c r="L12" s="15"/>
      <c r="M12" s="15">
        <v>155140959243</v>
      </c>
      <c r="N12" s="15"/>
      <c r="O12" s="15">
        <v>162265654177</v>
      </c>
      <c r="P12" s="15"/>
      <c r="Q12" s="15">
        <f t="shared" si="1"/>
        <v>-7124694934</v>
      </c>
      <c r="R12" s="29"/>
    </row>
    <row r="13" spans="1:18" ht="24.75" x14ac:dyDescent="0.6">
      <c r="A13" s="18" t="s">
        <v>23</v>
      </c>
      <c r="C13" s="15">
        <v>4644477</v>
      </c>
      <c r="D13" s="15"/>
      <c r="E13" s="15">
        <v>64462756573</v>
      </c>
      <c r="F13" s="15"/>
      <c r="G13" s="15">
        <v>64601984989</v>
      </c>
      <c r="H13" s="15"/>
      <c r="I13" s="15">
        <f t="shared" si="0"/>
        <v>-139228416</v>
      </c>
      <c r="J13" s="15"/>
      <c r="K13" s="15">
        <v>4644477</v>
      </c>
      <c r="L13" s="15"/>
      <c r="M13" s="15">
        <v>64462756573</v>
      </c>
      <c r="N13" s="15"/>
      <c r="O13" s="15">
        <v>64486812547</v>
      </c>
      <c r="P13" s="15"/>
      <c r="Q13" s="15">
        <f t="shared" si="1"/>
        <v>-24055974</v>
      </c>
      <c r="R13" s="29"/>
    </row>
    <row r="14" spans="1:18" ht="24.75" x14ac:dyDescent="0.6">
      <c r="A14" s="18" t="s">
        <v>25</v>
      </c>
      <c r="C14" s="15">
        <v>421624</v>
      </c>
      <c r="D14" s="15"/>
      <c r="E14" s="15">
        <v>24886401629</v>
      </c>
      <c r="F14" s="15"/>
      <c r="G14" s="15">
        <v>24813104618</v>
      </c>
      <c r="H14" s="15"/>
      <c r="I14" s="15">
        <f t="shared" si="0"/>
        <v>73297011</v>
      </c>
      <c r="J14" s="15"/>
      <c r="K14" s="15">
        <v>421624</v>
      </c>
      <c r="L14" s="15"/>
      <c r="M14" s="15">
        <v>24886401629</v>
      </c>
      <c r="N14" s="15"/>
      <c r="O14" s="15">
        <v>24915967445</v>
      </c>
      <c r="P14" s="15"/>
      <c r="Q14" s="15">
        <f t="shared" si="1"/>
        <v>-29565816</v>
      </c>
      <c r="R14" s="29"/>
    </row>
    <row r="15" spans="1:18" ht="24.75" x14ac:dyDescent="0.6">
      <c r="A15" s="18" t="s">
        <v>26</v>
      </c>
      <c r="C15" s="15">
        <v>100000</v>
      </c>
      <c r="D15" s="15"/>
      <c r="E15" s="15">
        <v>11325386160</v>
      </c>
      <c r="F15" s="15"/>
      <c r="G15" s="15">
        <v>11222849594</v>
      </c>
      <c r="H15" s="15"/>
      <c r="I15" s="15">
        <f t="shared" si="0"/>
        <v>102536566</v>
      </c>
      <c r="J15" s="15"/>
      <c r="K15" s="15">
        <v>100000</v>
      </c>
      <c r="L15" s="15"/>
      <c r="M15" s="15">
        <v>11325386160</v>
      </c>
      <c r="N15" s="15"/>
      <c r="O15" s="15">
        <v>11222849594</v>
      </c>
      <c r="P15" s="15"/>
      <c r="Q15" s="15">
        <f t="shared" si="1"/>
        <v>102536566</v>
      </c>
      <c r="R15" s="29"/>
    </row>
    <row r="16" spans="1:18" ht="24.75" x14ac:dyDescent="0.6">
      <c r="A16" s="18" t="s">
        <v>18</v>
      </c>
      <c r="C16" s="15">
        <v>1614265</v>
      </c>
      <c r="D16" s="15"/>
      <c r="E16" s="15">
        <v>26776433433</v>
      </c>
      <c r="F16" s="15"/>
      <c r="G16" s="15">
        <v>26792563815</v>
      </c>
      <c r="H16" s="15"/>
      <c r="I16" s="15">
        <f t="shared" si="0"/>
        <v>-16130382</v>
      </c>
      <c r="J16" s="15"/>
      <c r="K16" s="15">
        <v>1614265</v>
      </c>
      <c r="L16" s="15"/>
      <c r="M16" s="15">
        <v>26776433433</v>
      </c>
      <c r="N16" s="15"/>
      <c r="O16" s="15">
        <v>31506931090</v>
      </c>
      <c r="P16" s="15"/>
      <c r="Q16" s="15">
        <f t="shared" si="1"/>
        <v>-4730497657</v>
      </c>
      <c r="R16" s="29"/>
    </row>
    <row r="17" spans="1:18" ht="24.75" x14ac:dyDescent="0.6">
      <c r="A17" s="18" t="s">
        <v>15</v>
      </c>
      <c r="C17" s="15">
        <v>1352135</v>
      </c>
      <c r="D17" s="15"/>
      <c r="E17" s="15">
        <v>49162744141</v>
      </c>
      <c r="F17" s="15"/>
      <c r="G17" s="15">
        <v>52730715170</v>
      </c>
      <c r="H17" s="15"/>
      <c r="I17" s="15">
        <f t="shared" si="0"/>
        <v>-3567971029</v>
      </c>
      <c r="J17" s="15"/>
      <c r="K17" s="15">
        <v>1352135</v>
      </c>
      <c r="L17" s="15"/>
      <c r="M17" s="15">
        <v>49162744141</v>
      </c>
      <c r="N17" s="15"/>
      <c r="O17" s="15">
        <v>51614055197</v>
      </c>
      <c r="P17" s="15"/>
      <c r="Q17" s="15">
        <f t="shared" si="1"/>
        <v>-2451311056</v>
      </c>
      <c r="R17" s="29"/>
    </row>
    <row r="18" spans="1:18" ht="24.75" x14ac:dyDescent="0.6">
      <c r="A18" s="18" t="s">
        <v>19</v>
      </c>
      <c r="C18" s="15">
        <v>47275035</v>
      </c>
      <c r="D18" s="15"/>
      <c r="E18" s="15">
        <v>104870815261</v>
      </c>
      <c r="F18" s="15"/>
      <c r="G18" s="15">
        <v>118978257790</v>
      </c>
      <c r="H18" s="15"/>
      <c r="I18" s="15">
        <f t="shared" si="0"/>
        <v>-14107442529</v>
      </c>
      <c r="J18" s="15"/>
      <c r="K18" s="15">
        <v>47275035</v>
      </c>
      <c r="L18" s="15"/>
      <c r="M18" s="15">
        <v>104870815261</v>
      </c>
      <c r="N18" s="15"/>
      <c r="O18" s="15">
        <v>122600750143</v>
      </c>
      <c r="P18" s="15"/>
      <c r="Q18" s="15">
        <f t="shared" si="1"/>
        <v>-17729934882</v>
      </c>
      <c r="R18" s="29"/>
    </row>
    <row r="19" spans="1:18" ht="24.75" x14ac:dyDescent="0.6">
      <c r="A19" s="22" t="s">
        <v>17</v>
      </c>
      <c r="C19" s="17">
        <v>704460</v>
      </c>
      <c r="D19" s="15"/>
      <c r="E19" s="17">
        <v>24151653383</v>
      </c>
      <c r="F19" s="15"/>
      <c r="G19" s="17">
        <v>24509322898</v>
      </c>
      <c r="H19" s="15"/>
      <c r="I19" s="15">
        <f t="shared" si="0"/>
        <v>-357669515</v>
      </c>
      <c r="J19" s="15"/>
      <c r="K19" s="17">
        <v>704460</v>
      </c>
      <c r="L19" s="15"/>
      <c r="M19" s="17">
        <v>24151653383</v>
      </c>
      <c r="N19" s="15"/>
      <c r="O19" s="17">
        <v>29056688250</v>
      </c>
      <c r="P19" s="15"/>
      <c r="Q19" s="15">
        <f t="shared" si="1"/>
        <v>-4905034867</v>
      </c>
      <c r="R19" s="29"/>
    </row>
    <row r="20" spans="1:18" ht="27" thickBot="1" x14ac:dyDescent="0.7">
      <c r="A20" s="18" t="s">
        <v>73</v>
      </c>
      <c r="C20" s="53">
        <f>SUM(C8:C19)</f>
        <v>126203902</v>
      </c>
      <c r="D20" s="20"/>
      <c r="E20" s="53">
        <f>SUM(E8:E19)</f>
        <v>969864146722</v>
      </c>
      <c r="F20" s="20"/>
      <c r="G20" s="53">
        <f>SUM(G8:G19)</f>
        <v>1084769073168</v>
      </c>
      <c r="H20" s="20"/>
      <c r="I20" s="53">
        <f>SUM(I8:I19)</f>
        <v>-114904926446</v>
      </c>
      <c r="J20" s="20"/>
      <c r="K20" s="53">
        <f>SUM(K8:K19)</f>
        <v>126203902</v>
      </c>
      <c r="L20" s="20"/>
      <c r="M20" s="53">
        <f>SUM(M8:M19)</f>
        <v>969864146722</v>
      </c>
      <c r="N20" s="20"/>
      <c r="O20" s="53">
        <f>SUM(O8:O19)</f>
        <v>1345079252329</v>
      </c>
      <c r="P20" s="20"/>
      <c r="Q20" s="54">
        <f>SUM(Q8:Q19)</f>
        <v>-375215105607</v>
      </c>
      <c r="R20" s="29"/>
    </row>
    <row r="21" spans="1:18" ht="19.5" thickTop="1" x14ac:dyDescent="0.45">
      <c r="Q21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7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rightToLeft="1" view="pageBreakPreview" topLeftCell="A7" zoomScale="60" zoomScaleNormal="100" workbookViewId="0">
      <selection activeCell="Q8" sqref="Q8:Q20"/>
    </sheetView>
  </sheetViews>
  <sheetFormatPr defaultRowHeight="18.75" x14ac:dyDescent="0.45"/>
  <cols>
    <col min="1" max="1" width="22.710937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" style="1" customWidth="1"/>
    <col min="10" max="10" width="1" style="1" customWidth="1"/>
    <col min="11" max="11" width="16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25.28515625" style="1" bestFit="1" customWidth="1"/>
    <col min="18" max="18" width="1" style="1" customWidth="1"/>
    <col min="19" max="16384" width="9.140625" style="1"/>
  </cols>
  <sheetData>
    <row r="2" spans="1:17" ht="36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36" x14ac:dyDescent="0.45">
      <c r="A3" s="62" t="s">
        <v>76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36" x14ac:dyDescent="0.4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6" spans="1:17" ht="30" x14ac:dyDescent="0.55000000000000004">
      <c r="A6" s="57" t="s">
        <v>3</v>
      </c>
      <c r="B6" s="6"/>
      <c r="C6" s="58" t="s">
        <v>47</v>
      </c>
      <c r="D6" s="58" t="s">
        <v>47</v>
      </c>
      <c r="E6" s="58" t="s">
        <v>47</v>
      </c>
      <c r="F6" s="58" t="s">
        <v>47</v>
      </c>
      <c r="G6" s="58" t="s">
        <v>47</v>
      </c>
      <c r="H6" s="58" t="s">
        <v>47</v>
      </c>
      <c r="I6" s="58" t="s">
        <v>47</v>
      </c>
      <c r="J6" s="6"/>
      <c r="K6" s="58" t="s">
        <v>48</v>
      </c>
      <c r="L6" s="58" t="s">
        <v>48</v>
      </c>
      <c r="M6" s="58" t="s">
        <v>48</v>
      </c>
      <c r="N6" s="58" t="s">
        <v>48</v>
      </c>
      <c r="O6" s="58" t="s">
        <v>48</v>
      </c>
      <c r="P6" s="58" t="s">
        <v>48</v>
      </c>
      <c r="Q6" s="58" t="s">
        <v>48</v>
      </c>
    </row>
    <row r="7" spans="1:17" ht="56.25" customHeight="1" x14ac:dyDescent="0.55000000000000004">
      <c r="A7" s="58" t="s">
        <v>3</v>
      </c>
      <c r="B7" s="6"/>
      <c r="C7" s="61" t="s">
        <v>7</v>
      </c>
      <c r="D7" s="6"/>
      <c r="E7" s="61" t="s">
        <v>59</v>
      </c>
      <c r="F7" s="6"/>
      <c r="G7" s="61" t="s">
        <v>60</v>
      </c>
      <c r="H7" s="6"/>
      <c r="I7" s="61" t="s">
        <v>62</v>
      </c>
      <c r="J7" s="6"/>
      <c r="K7" s="61" t="s">
        <v>7</v>
      </c>
      <c r="L7" s="6"/>
      <c r="M7" s="61" t="s">
        <v>59</v>
      </c>
      <c r="N7" s="6"/>
      <c r="O7" s="61" t="s">
        <v>60</v>
      </c>
      <c r="P7" s="6"/>
      <c r="Q7" s="61" t="s">
        <v>62</v>
      </c>
    </row>
    <row r="8" spans="1:17" ht="27.75" customHeight="1" x14ac:dyDescent="0.6">
      <c r="A8" s="18" t="s">
        <v>15</v>
      </c>
      <c r="B8" s="18"/>
      <c r="C8" s="16">
        <v>21975</v>
      </c>
      <c r="D8" s="16"/>
      <c r="E8" s="16">
        <v>873611738</v>
      </c>
      <c r="F8" s="16"/>
      <c r="G8" s="16">
        <v>834620690</v>
      </c>
      <c r="H8" s="16"/>
      <c r="I8" s="16">
        <f>E8-G8</f>
        <v>38991048</v>
      </c>
      <c r="J8" s="16"/>
      <c r="K8" s="16">
        <v>10360689</v>
      </c>
      <c r="L8" s="16"/>
      <c r="M8" s="16">
        <v>359154222166</v>
      </c>
      <c r="N8" s="16"/>
      <c r="O8" s="16">
        <v>351521066078</v>
      </c>
      <c r="P8" s="15"/>
      <c r="Q8" s="15">
        <v>7628396950</v>
      </c>
    </row>
    <row r="9" spans="1:17" ht="27.75" customHeight="1" x14ac:dyDescent="0.6">
      <c r="A9" s="18" t="s">
        <v>17</v>
      </c>
      <c r="B9" s="18"/>
      <c r="C9" s="16">
        <v>70000</v>
      </c>
      <c r="D9" s="16"/>
      <c r="E9" s="16">
        <v>2462826835</v>
      </c>
      <c r="F9" s="16"/>
      <c r="G9" s="16">
        <v>2887272773</v>
      </c>
      <c r="H9" s="16"/>
      <c r="I9" s="16">
        <f t="shared" ref="I9:I14" si="0">E9-G9</f>
        <v>-424445938</v>
      </c>
      <c r="J9" s="16"/>
      <c r="K9" s="16">
        <v>4054071</v>
      </c>
      <c r="L9" s="16"/>
      <c r="M9" s="16">
        <v>178547443256</v>
      </c>
      <c r="N9" s="16"/>
      <c r="O9" s="16">
        <v>189297139665</v>
      </c>
      <c r="P9" s="15"/>
      <c r="Q9" s="15">
        <v>-10749696409</v>
      </c>
    </row>
    <row r="10" spans="1:17" ht="27.75" customHeight="1" x14ac:dyDescent="0.6">
      <c r="A10" s="18" t="s">
        <v>19</v>
      </c>
      <c r="B10" s="18"/>
      <c r="C10" s="16">
        <v>6342297</v>
      </c>
      <c r="D10" s="16"/>
      <c r="E10" s="16">
        <v>16656457942</v>
      </c>
      <c r="F10" s="16"/>
      <c r="G10" s="16">
        <v>16684588250</v>
      </c>
      <c r="H10" s="16"/>
      <c r="I10" s="16">
        <f t="shared" si="0"/>
        <v>-28130308</v>
      </c>
      <c r="J10" s="16"/>
      <c r="K10" s="16">
        <v>256808249</v>
      </c>
      <c r="L10" s="16"/>
      <c r="M10" s="16">
        <v>799657351319</v>
      </c>
      <c r="N10" s="16"/>
      <c r="O10" s="55">
        <v>808118518922</v>
      </c>
      <c r="P10" s="15"/>
      <c r="Q10" s="15">
        <v>-8461167603</v>
      </c>
    </row>
    <row r="11" spans="1:17" ht="27.75" customHeight="1" x14ac:dyDescent="0.6">
      <c r="A11" s="18" t="s">
        <v>26</v>
      </c>
      <c r="B11" s="18"/>
      <c r="C11" s="16">
        <v>44426</v>
      </c>
      <c r="D11" s="16"/>
      <c r="E11" s="16">
        <v>5167256305</v>
      </c>
      <c r="F11" s="16"/>
      <c r="G11" s="16">
        <v>5033088627</v>
      </c>
      <c r="H11" s="16"/>
      <c r="I11" s="16">
        <f t="shared" si="0"/>
        <v>134167678</v>
      </c>
      <c r="J11" s="16"/>
      <c r="K11" s="16">
        <v>704616</v>
      </c>
      <c r="L11" s="16"/>
      <c r="M11" s="16">
        <v>49940315450</v>
      </c>
      <c r="N11" s="16"/>
      <c r="O11" s="55">
        <v>47908369974</v>
      </c>
      <c r="P11" s="15"/>
      <c r="Q11" s="15">
        <v>2031945476</v>
      </c>
    </row>
    <row r="12" spans="1:17" ht="27.75" customHeight="1" x14ac:dyDescent="0.6">
      <c r="A12" s="18" t="s">
        <v>21</v>
      </c>
      <c r="B12" s="18"/>
      <c r="C12" s="16">
        <v>90827</v>
      </c>
      <c r="D12" s="16"/>
      <c r="E12" s="16">
        <v>658057862</v>
      </c>
      <c r="F12" s="16"/>
      <c r="G12" s="16">
        <v>690354299</v>
      </c>
      <c r="H12" s="16"/>
      <c r="I12" s="16">
        <f t="shared" si="0"/>
        <v>-32296437</v>
      </c>
      <c r="J12" s="16"/>
      <c r="K12" s="16">
        <v>60564348</v>
      </c>
      <c r="L12" s="16"/>
      <c r="M12" s="16">
        <v>474572163493</v>
      </c>
      <c r="N12" s="16"/>
      <c r="O12" s="55">
        <v>461583275068</v>
      </c>
      <c r="P12" s="15"/>
      <c r="Q12" s="15">
        <v>12988888425</v>
      </c>
    </row>
    <row r="13" spans="1:17" ht="27.75" customHeight="1" x14ac:dyDescent="0.6">
      <c r="A13" s="18" t="s">
        <v>22</v>
      </c>
      <c r="B13" s="18"/>
      <c r="C13" s="16">
        <v>3010</v>
      </c>
      <c r="D13" s="16"/>
      <c r="E13" s="16">
        <v>60785872</v>
      </c>
      <c r="F13" s="16"/>
      <c r="G13" s="16">
        <v>66902439</v>
      </c>
      <c r="H13" s="16"/>
      <c r="I13" s="16">
        <f t="shared" si="0"/>
        <v>-6116567</v>
      </c>
      <c r="J13" s="16"/>
      <c r="K13" s="16">
        <v>6868458</v>
      </c>
      <c r="L13" s="16"/>
      <c r="M13" s="16">
        <v>157469406466</v>
      </c>
      <c r="N13" s="16"/>
      <c r="O13" s="55">
        <v>141144460921</v>
      </c>
      <c r="P13" s="15"/>
      <c r="Q13" s="15">
        <v>16303444932</v>
      </c>
    </row>
    <row r="14" spans="1:17" ht="27.75" customHeight="1" x14ac:dyDescent="0.6">
      <c r="A14" s="18" t="s">
        <v>24</v>
      </c>
      <c r="B14" s="18"/>
      <c r="C14" s="16">
        <v>203284</v>
      </c>
      <c r="D14" s="16"/>
      <c r="E14" s="16">
        <v>4466380948</v>
      </c>
      <c r="F14" s="16"/>
      <c r="G14" s="16">
        <v>4389495188</v>
      </c>
      <c r="H14" s="16"/>
      <c r="I14" s="16">
        <f t="shared" si="0"/>
        <v>76885760</v>
      </c>
      <c r="J14" s="16"/>
      <c r="K14" s="16">
        <v>6325144</v>
      </c>
      <c r="L14" s="16"/>
      <c r="M14" s="16">
        <v>143332152149</v>
      </c>
      <c r="N14" s="16"/>
      <c r="O14" s="55">
        <v>140067317572</v>
      </c>
      <c r="P14" s="15"/>
      <c r="Q14" s="15">
        <v>3264834577</v>
      </c>
    </row>
    <row r="15" spans="1:17" ht="27.75" customHeight="1" x14ac:dyDescent="0.6">
      <c r="A15" s="18" t="s">
        <v>18</v>
      </c>
      <c r="B15" s="18"/>
      <c r="C15" s="56">
        <v>0</v>
      </c>
      <c r="D15" s="56"/>
      <c r="E15" s="56">
        <v>0</v>
      </c>
      <c r="F15" s="56"/>
      <c r="G15" s="56">
        <v>0</v>
      </c>
      <c r="H15" s="56"/>
      <c r="I15" s="56">
        <v>0</v>
      </c>
      <c r="J15" s="16"/>
      <c r="K15" s="16">
        <v>5327529</v>
      </c>
      <c r="L15" s="16"/>
      <c r="M15" s="16">
        <v>111326449460</v>
      </c>
      <c r="N15" s="16"/>
      <c r="O15" s="55">
        <v>119835551735</v>
      </c>
      <c r="P15" s="15"/>
      <c r="Q15" s="15">
        <v>-8509102275</v>
      </c>
    </row>
    <row r="16" spans="1:17" ht="27.75" customHeight="1" x14ac:dyDescent="0.6">
      <c r="A16" s="18" t="s">
        <v>16</v>
      </c>
      <c r="B16" s="18"/>
      <c r="C16" s="56">
        <v>0</v>
      </c>
      <c r="D16" s="56"/>
      <c r="E16" s="56">
        <v>0</v>
      </c>
      <c r="F16" s="56"/>
      <c r="G16" s="56">
        <v>0</v>
      </c>
      <c r="H16" s="56"/>
      <c r="I16" s="56">
        <v>0</v>
      </c>
      <c r="J16" s="16"/>
      <c r="K16" s="16">
        <v>1314384</v>
      </c>
      <c r="L16" s="16"/>
      <c r="M16" s="16">
        <v>180553198922</v>
      </c>
      <c r="N16" s="16"/>
      <c r="O16" s="55">
        <v>158259341349</v>
      </c>
      <c r="P16" s="15"/>
      <c r="Q16" s="15">
        <v>22254018285</v>
      </c>
    </row>
    <row r="17" spans="1:17" ht="27.75" customHeight="1" x14ac:dyDescent="0.6">
      <c r="A17" s="18" t="s">
        <v>25</v>
      </c>
      <c r="B17" s="18"/>
      <c r="C17" s="56">
        <v>0</v>
      </c>
      <c r="D17" s="56"/>
      <c r="E17" s="56">
        <v>0</v>
      </c>
      <c r="F17" s="56"/>
      <c r="G17" s="56">
        <v>0</v>
      </c>
      <c r="H17" s="56"/>
      <c r="I17" s="56">
        <v>0</v>
      </c>
      <c r="J17" s="16"/>
      <c r="K17" s="16">
        <v>2580632</v>
      </c>
      <c r="L17" s="16"/>
      <c r="M17" s="16">
        <v>94347559681</v>
      </c>
      <c r="N17" s="16"/>
      <c r="O17" s="55">
        <v>84578304108</v>
      </c>
      <c r="P17" s="15"/>
      <c r="Q17" s="15">
        <v>9734021337</v>
      </c>
    </row>
    <row r="18" spans="1:17" s="71" customFormat="1" ht="27.75" customHeight="1" x14ac:dyDescent="0.6">
      <c r="A18" s="42" t="s">
        <v>20</v>
      </c>
      <c r="B18" s="42"/>
      <c r="C18" s="56">
        <v>0</v>
      </c>
      <c r="D18" s="56"/>
      <c r="E18" s="56">
        <v>0</v>
      </c>
      <c r="F18" s="56"/>
      <c r="G18" s="56">
        <v>0</v>
      </c>
      <c r="H18" s="56"/>
      <c r="I18" s="56">
        <v>0</v>
      </c>
      <c r="J18" s="16"/>
      <c r="K18" s="16">
        <v>80628992</v>
      </c>
      <c r="L18" s="16"/>
      <c r="M18" s="16">
        <v>1423914048974</v>
      </c>
      <c r="N18" s="16"/>
      <c r="O18" s="55">
        <v>1437048125640</v>
      </c>
      <c r="P18" s="16"/>
      <c r="Q18" s="16">
        <v>-13134076666</v>
      </c>
    </row>
    <row r="19" spans="1:17" ht="27.75" customHeight="1" x14ac:dyDescent="0.6">
      <c r="A19" s="18" t="s">
        <v>23</v>
      </c>
      <c r="B19" s="18"/>
      <c r="C19" s="56">
        <v>0</v>
      </c>
      <c r="D19" s="56"/>
      <c r="E19" s="56">
        <v>0</v>
      </c>
      <c r="F19" s="56"/>
      <c r="G19" s="56">
        <v>0</v>
      </c>
      <c r="H19" s="56"/>
      <c r="I19" s="56">
        <v>0</v>
      </c>
      <c r="J19" s="16"/>
      <c r="K19" s="16">
        <v>36179259</v>
      </c>
      <c r="L19" s="16"/>
      <c r="M19" s="16">
        <v>394139996506</v>
      </c>
      <c r="N19" s="16"/>
      <c r="O19" s="55">
        <v>364269498295</v>
      </c>
      <c r="P19" s="15"/>
      <c r="Q19" s="15">
        <v>29797768929</v>
      </c>
    </row>
    <row r="20" spans="1:17" ht="27.75" customHeight="1" x14ac:dyDescent="0.6">
      <c r="A20" s="67" t="s">
        <v>77</v>
      </c>
      <c r="B20" s="18"/>
      <c r="C20" s="68"/>
      <c r="D20" s="56"/>
      <c r="E20" s="68"/>
      <c r="F20" s="56"/>
      <c r="G20" s="68"/>
      <c r="H20" s="56"/>
      <c r="I20" s="68"/>
      <c r="J20" s="16"/>
      <c r="K20" s="69">
        <v>3500000</v>
      </c>
      <c r="L20" s="16"/>
      <c r="M20" s="69">
        <v>119838673260</v>
      </c>
      <c r="N20" s="16"/>
      <c r="O20" s="70">
        <v>119664610703</v>
      </c>
      <c r="P20" s="15"/>
      <c r="Q20" s="15">
        <v>174062557</v>
      </c>
    </row>
    <row r="21" spans="1:17" ht="27" thickBot="1" x14ac:dyDescent="0.7">
      <c r="A21" s="20" t="s">
        <v>67</v>
      </c>
      <c r="B21" s="18"/>
      <c r="C21" s="19">
        <f>SUM(C8:C20)</f>
        <v>6775819</v>
      </c>
      <c r="D21" s="42"/>
      <c r="E21" s="19">
        <f>SUM(E8:E20)</f>
        <v>30345377502</v>
      </c>
      <c r="F21" s="42"/>
      <c r="G21" s="19">
        <f>SUM(G8:G20)</f>
        <v>30586322266</v>
      </c>
      <c r="H21" s="42"/>
      <c r="I21" s="19">
        <f>SUM(I8:I20)</f>
        <v>-240944764</v>
      </c>
      <c r="J21" s="42"/>
      <c r="K21" s="19">
        <f>SUM(K8:K20)</f>
        <v>475216371</v>
      </c>
      <c r="L21" s="42"/>
      <c r="M21" s="19">
        <f>SUM(M8:M20)</f>
        <v>4486792981102</v>
      </c>
      <c r="N21" s="42"/>
      <c r="O21" s="19">
        <f>SUM(O8:O20)</f>
        <v>4423295580030</v>
      </c>
      <c r="P21" s="18"/>
      <c r="Q21" s="54">
        <f>SUM(Q8:Q20)</f>
        <v>63323338515</v>
      </c>
    </row>
    <row r="22" spans="1:17" ht="19.5" thickTop="1" x14ac:dyDescent="0.45"/>
    <row r="23" spans="1:17" x14ac:dyDescent="0.45">
      <c r="G23" s="3"/>
      <c r="I23" s="3"/>
    </row>
    <row r="25" spans="1:17" x14ac:dyDescent="0.45">
      <c r="G25" s="9"/>
      <c r="I25" s="9"/>
      <c r="O25" s="3"/>
    </row>
    <row r="26" spans="1:17" x14ac:dyDescent="0.45">
      <c r="O26" s="3"/>
    </row>
    <row r="27" spans="1:17" x14ac:dyDescent="0.45">
      <c r="I27" s="9"/>
      <c r="O27" s="3"/>
      <c r="Q27" s="3"/>
    </row>
    <row r="29" spans="1:17" x14ac:dyDescent="0.45">
      <c r="I29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6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2"/>
  <sheetViews>
    <sheetView rightToLeft="1" view="pageBreakPreview" zoomScale="60" zoomScaleNormal="100" workbookViewId="0">
      <selection activeCell="U8" sqref="U8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23.140625" style="1" bestFit="1" customWidth="1"/>
    <col min="4" max="4" width="1.28515625" style="1" customWidth="1"/>
    <col min="5" max="5" width="25.7109375" style="1" bestFit="1" customWidth="1"/>
    <col min="6" max="6" width="1.85546875" style="1" customWidth="1"/>
    <col min="7" max="7" width="20.85546875" style="1" bestFit="1" customWidth="1"/>
    <col min="8" max="8" width="1.5703125" style="1" customWidth="1"/>
    <col min="9" max="9" width="27" style="1" bestFit="1" customWidth="1"/>
    <col min="10" max="10" width="1.28515625" style="1" customWidth="1"/>
    <col min="11" max="11" width="15.85546875" style="1" customWidth="1"/>
    <col min="12" max="12" width="1.42578125" style="1" customWidth="1"/>
    <col min="13" max="13" width="22.28515625" style="1" bestFit="1" customWidth="1"/>
    <col min="14" max="14" width="1.28515625" style="1" customWidth="1"/>
    <col min="15" max="15" width="26.42578125" style="1" bestFit="1" customWidth="1"/>
    <col min="16" max="16" width="1.28515625" style="1" customWidth="1"/>
    <col min="17" max="17" width="24.85546875" style="1" bestFit="1" customWidth="1"/>
    <col min="18" max="18" width="1.42578125" style="1" customWidth="1"/>
    <col min="19" max="19" width="26.140625" style="1" bestFit="1" customWidth="1"/>
    <col min="20" max="20" width="1" style="1" customWidth="1"/>
    <col min="21" max="21" width="16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30" x14ac:dyDescent="0.45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30" x14ac:dyDescent="0.4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6" spans="1:21" ht="30" x14ac:dyDescent="0.45">
      <c r="A6" s="64" t="s">
        <v>3</v>
      </c>
      <c r="C6" s="65" t="s">
        <v>47</v>
      </c>
      <c r="D6" s="65" t="s">
        <v>47</v>
      </c>
      <c r="E6" s="65" t="s">
        <v>47</v>
      </c>
      <c r="F6" s="65" t="s">
        <v>47</v>
      </c>
      <c r="G6" s="65" t="s">
        <v>47</v>
      </c>
      <c r="H6" s="65" t="s">
        <v>47</v>
      </c>
      <c r="I6" s="65" t="s">
        <v>47</v>
      </c>
      <c r="J6" s="65" t="s">
        <v>47</v>
      </c>
      <c r="K6" s="65" t="s">
        <v>47</v>
      </c>
      <c r="M6" s="65" t="s">
        <v>48</v>
      </c>
      <c r="N6" s="65" t="s">
        <v>48</v>
      </c>
      <c r="O6" s="65" t="s">
        <v>48</v>
      </c>
      <c r="P6" s="65" t="s">
        <v>48</v>
      </c>
      <c r="Q6" s="65" t="s">
        <v>48</v>
      </c>
      <c r="R6" s="65" t="s">
        <v>48</v>
      </c>
      <c r="S6" s="65" t="s">
        <v>48</v>
      </c>
      <c r="T6" s="65" t="s">
        <v>48</v>
      </c>
      <c r="U6" s="65" t="s">
        <v>48</v>
      </c>
    </row>
    <row r="7" spans="1:21" ht="48.75" customHeight="1" x14ac:dyDescent="0.45">
      <c r="A7" s="65" t="s">
        <v>3</v>
      </c>
      <c r="C7" s="31" t="s">
        <v>63</v>
      </c>
      <c r="D7" s="73"/>
      <c r="E7" s="31" t="s">
        <v>64</v>
      </c>
      <c r="F7" s="73"/>
      <c r="G7" s="31" t="s">
        <v>65</v>
      </c>
      <c r="H7" s="73"/>
      <c r="I7" s="31" t="s">
        <v>34</v>
      </c>
      <c r="J7" s="73"/>
      <c r="K7" s="31" t="s">
        <v>66</v>
      </c>
      <c r="L7" s="73"/>
      <c r="M7" s="31" t="s">
        <v>63</v>
      </c>
      <c r="N7" s="73"/>
      <c r="O7" s="31" t="s">
        <v>64</v>
      </c>
      <c r="P7" s="73"/>
      <c r="Q7" s="31" t="s">
        <v>65</v>
      </c>
      <c r="R7" s="73"/>
      <c r="S7" s="31" t="s">
        <v>34</v>
      </c>
      <c r="T7" s="73"/>
      <c r="U7" s="31" t="s">
        <v>66</v>
      </c>
    </row>
    <row r="8" spans="1:21" ht="27.75" x14ac:dyDescent="0.65">
      <c r="A8" s="43" t="s">
        <v>15</v>
      </c>
      <c r="B8" s="43"/>
      <c r="C8" s="33">
        <v>0</v>
      </c>
      <c r="D8" s="33"/>
      <c r="E8" s="33">
        <v>-3567971029</v>
      </c>
      <c r="F8" s="33"/>
      <c r="G8" s="33">
        <v>38991048</v>
      </c>
      <c r="H8" s="33"/>
      <c r="I8" s="33">
        <f>G8+E8+C8</f>
        <v>-3528979981</v>
      </c>
      <c r="J8" s="33"/>
      <c r="K8" s="72">
        <f>I8/$I$21</f>
        <v>3.4299397109485354E-2</v>
      </c>
      <c r="L8" s="33"/>
      <c r="M8" s="33">
        <v>0</v>
      </c>
      <c r="N8" s="33"/>
      <c r="O8" s="33">
        <v>-2451311056</v>
      </c>
      <c r="P8" s="33"/>
      <c r="Q8" s="33">
        <v>7628396950</v>
      </c>
      <c r="R8" s="33"/>
      <c r="S8" s="33">
        <f>Q8+O8+M8</f>
        <v>5177085894</v>
      </c>
      <c r="T8" s="33"/>
      <c r="U8" s="74">
        <f>(S8/$S$21)*-1</f>
        <v>1.7290360260193736E-2</v>
      </c>
    </row>
    <row r="9" spans="1:21" ht="27.75" x14ac:dyDescent="0.65">
      <c r="A9" s="43" t="s">
        <v>17</v>
      </c>
      <c r="B9" s="43"/>
      <c r="C9" s="33">
        <v>0</v>
      </c>
      <c r="D9" s="33"/>
      <c r="E9" s="33">
        <v>-357669515</v>
      </c>
      <c r="F9" s="33"/>
      <c r="G9" s="33">
        <v>-424445938</v>
      </c>
      <c r="H9" s="33"/>
      <c r="I9" s="33">
        <f t="shared" ref="I9:I20" si="0">G9+E9+C9</f>
        <v>-782115453</v>
      </c>
      <c r="J9" s="33"/>
      <c r="K9" s="72">
        <f t="shared" ref="K9:K20" si="1">I9/$I$21</f>
        <v>7.6016550539655869E-3</v>
      </c>
      <c r="L9" s="33"/>
      <c r="M9" s="33">
        <v>0</v>
      </c>
      <c r="N9" s="33"/>
      <c r="O9" s="33">
        <v>-4905034867</v>
      </c>
      <c r="P9" s="33"/>
      <c r="Q9" s="33">
        <v>-10749696409</v>
      </c>
      <c r="R9" s="33"/>
      <c r="S9" s="33">
        <f t="shared" ref="S9:S20" si="2">Q9+O9+M9</f>
        <v>-15654731276</v>
      </c>
      <c r="T9" s="33"/>
      <c r="U9" s="74">
        <f t="shared" ref="U9:U20" si="3">(S9/$S$21)*-1</f>
        <v>-5.228345619149629E-2</v>
      </c>
    </row>
    <row r="10" spans="1:21" ht="27.75" x14ac:dyDescent="0.65">
      <c r="A10" s="43" t="s">
        <v>19</v>
      </c>
      <c r="B10" s="43"/>
      <c r="C10" s="33">
        <v>0</v>
      </c>
      <c r="D10" s="33"/>
      <c r="E10" s="33">
        <v>-14107442529</v>
      </c>
      <c r="F10" s="33"/>
      <c r="G10" s="33">
        <v>-28130308</v>
      </c>
      <c r="H10" s="33"/>
      <c r="I10" s="33">
        <f t="shared" si="0"/>
        <v>-14135572837</v>
      </c>
      <c r="J10" s="33"/>
      <c r="K10" s="72">
        <f t="shared" si="1"/>
        <v>0.137388602008711</v>
      </c>
      <c r="L10" s="33"/>
      <c r="M10" s="33">
        <v>0</v>
      </c>
      <c r="N10" s="33"/>
      <c r="O10" s="33">
        <v>-17729934882</v>
      </c>
      <c r="P10" s="33"/>
      <c r="Q10" s="33">
        <v>-8461167603</v>
      </c>
      <c r="R10" s="33"/>
      <c r="S10" s="33">
        <f t="shared" si="2"/>
        <v>-26191102485</v>
      </c>
      <c r="T10" s="33"/>
      <c r="U10" s="74">
        <f t="shared" si="3"/>
        <v>-8.7472683832064968E-2</v>
      </c>
    </row>
    <row r="11" spans="1:21" ht="27.75" x14ac:dyDescent="0.65">
      <c r="A11" s="43" t="s">
        <v>26</v>
      </c>
      <c r="B11" s="43"/>
      <c r="C11" s="33">
        <v>0</v>
      </c>
      <c r="D11" s="33"/>
      <c r="E11" s="33">
        <v>102536566</v>
      </c>
      <c r="F11" s="33"/>
      <c r="G11" s="33">
        <v>134167678</v>
      </c>
      <c r="H11" s="33"/>
      <c r="I11" s="33">
        <f t="shared" si="0"/>
        <v>236704244</v>
      </c>
      <c r="J11" s="33"/>
      <c r="K11" s="72">
        <f t="shared" si="1"/>
        <v>-2.300611764920215E-3</v>
      </c>
      <c r="L11" s="33"/>
      <c r="M11" s="33">
        <v>0</v>
      </c>
      <c r="N11" s="33"/>
      <c r="O11" s="33">
        <v>102536566</v>
      </c>
      <c r="P11" s="33"/>
      <c r="Q11" s="33">
        <v>2031945476</v>
      </c>
      <c r="R11" s="33"/>
      <c r="S11" s="33">
        <f t="shared" si="2"/>
        <v>2134482042</v>
      </c>
      <c r="T11" s="33"/>
      <c r="U11" s="74">
        <f t="shared" si="3"/>
        <v>7.1287137649901199E-3</v>
      </c>
    </row>
    <row r="12" spans="1:21" ht="27.75" x14ac:dyDescent="0.65">
      <c r="A12" s="43" t="s">
        <v>21</v>
      </c>
      <c r="B12" s="43"/>
      <c r="C12" s="33">
        <v>0</v>
      </c>
      <c r="D12" s="33"/>
      <c r="E12" s="33">
        <v>-2920646486</v>
      </c>
      <c r="F12" s="33"/>
      <c r="G12" s="33">
        <v>-32296437</v>
      </c>
      <c r="H12" s="33"/>
      <c r="I12" s="33">
        <f t="shared" si="0"/>
        <v>-2952942923</v>
      </c>
      <c r="J12" s="33"/>
      <c r="K12" s="72">
        <f t="shared" si="1"/>
        <v>2.8700690426960357E-2</v>
      </c>
      <c r="L12" s="33"/>
      <c r="M12" s="33">
        <v>0</v>
      </c>
      <c r="N12" s="33"/>
      <c r="O12" s="33">
        <v>-7124694934</v>
      </c>
      <c r="P12" s="33"/>
      <c r="Q12" s="33">
        <v>12988888425</v>
      </c>
      <c r="R12" s="33"/>
      <c r="S12" s="33">
        <f t="shared" si="2"/>
        <v>5864193491</v>
      </c>
      <c r="T12" s="33"/>
      <c r="U12" s="74">
        <f t="shared" si="3"/>
        <v>1.9585152761785178E-2</v>
      </c>
    </row>
    <row r="13" spans="1:21" ht="27.75" x14ac:dyDescent="0.65">
      <c r="A13" s="43" t="s">
        <v>22</v>
      </c>
      <c r="B13" s="43"/>
      <c r="C13" s="33">
        <v>0</v>
      </c>
      <c r="D13" s="33"/>
      <c r="E13" s="33">
        <v>-4885145635</v>
      </c>
      <c r="F13" s="33"/>
      <c r="G13" s="33">
        <v>-6116567</v>
      </c>
      <c r="H13" s="33"/>
      <c r="I13" s="33">
        <f t="shared" si="0"/>
        <v>-4891262202</v>
      </c>
      <c r="J13" s="33"/>
      <c r="K13" s="72">
        <f t="shared" si="1"/>
        <v>4.7539896949337149E-2</v>
      </c>
      <c r="L13" s="33"/>
      <c r="M13" s="33">
        <v>0</v>
      </c>
      <c r="N13" s="33"/>
      <c r="O13" s="33">
        <v>-11517301203</v>
      </c>
      <c r="P13" s="33"/>
      <c r="Q13" s="33">
        <v>16303444932</v>
      </c>
      <c r="R13" s="33"/>
      <c r="S13" s="33">
        <f t="shared" si="2"/>
        <v>4786143729</v>
      </c>
      <c r="T13" s="33"/>
      <c r="U13" s="74">
        <f t="shared" si="3"/>
        <v>1.5984696994767896E-2</v>
      </c>
    </row>
    <row r="14" spans="1:21" ht="27.75" x14ac:dyDescent="0.65">
      <c r="A14" s="43" t="s">
        <v>24</v>
      </c>
      <c r="B14" s="43"/>
      <c r="C14" s="33">
        <v>0</v>
      </c>
      <c r="D14" s="33"/>
      <c r="E14" s="33">
        <v>690902340</v>
      </c>
      <c r="F14" s="33"/>
      <c r="G14" s="33">
        <v>76885760</v>
      </c>
      <c r="H14" s="33"/>
      <c r="I14" s="33">
        <f t="shared" si="0"/>
        <v>767788100</v>
      </c>
      <c r="J14" s="33"/>
      <c r="K14" s="72">
        <f t="shared" si="1"/>
        <v>-7.4624024731290341E-3</v>
      </c>
      <c r="L14" s="33"/>
      <c r="M14" s="33">
        <v>0</v>
      </c>
      <c r="N14" s="33"/>
      <c r="O14" s="33">
        <v>366117889</v>
      </c>
      <c r="P14" s="33"/>
      <c r="Q14" s="33">
        <v>3264834577</v>
      </c>
      <c r="R14" s="33"/>
      <c r="S14" s="33">
        <f t="shared" si="2"/>
        <v>3630952466</v>
      </c>
      <c r="T14" s="33"/>
      <c r="U14" s="74">
        <f t="shared" si="3"/>
        <v>1.2126605103758946E-2</v>
      </c>
    </row>
    <row r="15" spans="1:21" ht="27.75" x14ac:dyDescent="0.65">
      <c r="A15" s="43" t="s">
        <v>18</v>
      </c>
      <c r="B15" s="43"/>
      <c r="C15" s="33">
        <v>0</v>
      </c>
      <c r="D15" s="33"/>
      <c r="E15" s="33">
        <v>-16130382</v>
      </c>
      <c r="F15" s="33"/>
      <c r="G15" s="33">
        <v>0</v>
      </c>
      <c r="H15" s="33"/>
      <c r="I15" s="33">
        <f t="shared" si="0"/>
        <v>-16130382</v>
      </c>
      <c r="J15" s="33"/>
      <c r="K15" s="72">
        <f t="shared" si="1"/>
        <v>1.5677685357368273E-4</v>
      </c>
      <c r="L15" s="33"/>
      <c r="M15" s="33">
        <v>213058045</v>
      </c>
      <c r="N15" s="33"/>
      <c r="O15" s="33">
        <v>-4730497657</v>
      </c>
      <c r="P15" s="33"/>
      <c r="Q15" s="33">
        <v>-8509102275</v>
      </c>
      <c r="R15" s="33"/>
      <c r="S15" s="33">
        <f t="shared" si="2"/>
        <v>-13026541887</v>
      </c>
      <c r="T15" s="33"/>
      <c r="U15" s="74">
        <f t="shared" si="3"/>
        <v>-4.3505865419727556E-2</v>
      </c>
    </row>
    <row r="16" spans="1:21" ht="27.75" x14ac:dyDescent="0.65">
      <c r="A16" s="43" t="s">
        <v>16</v>
      </c>
      <c r="B16" s="43"/>
      <c r="C16" s="33">
        <v>0</v>
      </c>
      <c r="D16" s="33"/>
      <c r="E16" s="33">
        <v>-56108685</v>
      </c>
      <c r="F16" s="33"/>
      <c r="G16" s="33">
        <v>0</v>
      </c>
      <c r="H16" s="33"/>
      <c r="I16" s="33">
        <f t="shared" si="0"/>
        <v>-56108685</v>
      </c>
      <c r="J16" s="33"/>
      <c r="K16" s="72">
        <f t="shared" si="1"/>
        <v>5.4534003549679654E-4</v>
      </c>
      <c r="L16" s="33"/>
      <c r="M16" s="33">
        <v>0</v>
      </c>
      <c r="N16" s="33"/>
      <c r="O16" s="33">
        <v>-1158359789</v>
      </c>
      <c r="P16" s="33"/>
      <c r="Q16" s="33">
        <v>22254018285</v>
      </c>
      <c r="R16" s="33"/>
      <c r="S16" s="33">
        <f t="shared" si="2"/>
        <v>21095658496</v>
      </c>
      <c r="T16" s="33"/>
      <c r="U16" s="74">
        <f t="shared" si="3"/>
        <v>7.0454990083240979E-2</v>
      </c>
    </row>
    <row r="17" spans="1:21" ht="27.75" x14ac:dyDescent="0.65">
      <c r="A17" s="43" t="s">
        <v>25</v>
      </c>
      <c r="B17" s="43"/>
      <c r="C17" s="33">
        <v>0</v>
      </c>
      <c r="D17" s="33"/>
      <c r="E17" s="33">
        <v>73297011</v>
      </c>
      <c r="F17" s="33"/>
      <c r="G17" s="33">
        <v>0</v>
      </c>
      <c r="H17" s="33"/>
      <c r="I17" s="33">
        <f t="shared" si="0"/>
        <v>73297011</v>
      </c>
      <c r="J17" s="33"/>
      <c r="K17" s="72">
        <f t="shared" si="1"/>
        <v>-7.1239941874504966E-4</v>
      </c>
      <c r="L17" s="33"/>
      <c r="M17" s="33">
        <v>0</v>
      </c>
      <c r="N17" s="33"/>
      <c r="O17" s="33">
        <v>-29565816</v>
      </c>
      <c r="P17" s="33"/>
      <c r="Q17" s="33">
        <v>9734021337</v>
      </c>
      <c r="R17" s="33"/>
      <c r="S17" s="33">
        <f t="shared" si="2"/>
        <v>9704455521</v>
      </c>
      <c r="T17" s="33"/>
      <c r="U17" s="74">
        <f t="shared" si="3"/>
        <v>3.2410807068428388E-2</v>
      </c>
    </row>
    <row r="18" spans="1:21" ht="27.75" x14ac:dyDescent="0.65">
      <c r="A18" s="43" t="s">
        <v>20</v>
      </c>
      <c r="B18" s="43"/>
      <c r="C18" s="33">
        <v>12258349026</v>
      </c>
      <c r="D18" s="33"/>
      <c r="E18" s="33">
        <v>-89721319686</v>
      </c>
      <c r="F18" s="33"/>
      <c r="G18" s="33">
        <v>0</v>
      </c>
      <c r="H18" s="33"/>
      <c r="I18" s="33">
        <f t="shared" si="0"/>
        <v>-77462970660</v>
      </c>
      <c r="J18" s="33"/>
      <c r="K18" s="72">
        <f t="shared" si="1"/>
        <v>0.7528898452959949</v>
      </c>
      <c r="L18" s="33"/>
      <c r="M18" s="33">
        <v>12258349026</v>
      </c>
      <c r="N18" s="33"/>
      <c r="O18" s="33">
        <v>-326013003884</v>
      </c>
      <c r="P18" s="33"/>
      <c r="Q18" s="33">
        <v>-13134076666</v>
      </c>
      <c r="R18" s="33"/>
      <c r="S18" s="33">
        <f t="shared" si="2"/>
        <v>-326888731524</v>
      </c>
      <c r="T18" s="33"/>
      <c r="U18" s="74">
        <f t="shared" si="3"/>
        <v>-1.0917384893300959</v>
      </c>
    </row>
    <row r="19" spans="1:21" ht="27.75" x14ac:dyDescent="0.65">
      <c r="A19" s="43" t="s">
        <v>23</v>
      </c>
      <c r="B19" s="43"/>
      <c r="C19" s="33">
        <v>0</v>
      </c>
      <c r="D19" s="33"/>
      <c r="E19" s="33">
        <v>-139228416</v>
      </c>
      <c r="F19" s="33"/>
      <c r="G19" s="33">
        <v>0</v>
      </c>
      <c r="H19" s="33"/>
      <c r="I19" s="33">
        <f t="shared" si="0"/>
        <v>-139228416</v>
      </c>
      <c r="J19" s="33"/>
      <c r="K19" s="72">
        <v>1.3532099232695038E-3</v>
      </c>
      <c r="L19" s="33"/>
      <c r="M19" s="33">
        <v>0</v>
      </c>
      <c r="N19" s="33"/>
      <c r="O19" s="33">
        <v>-24055974</v>
      </c>
      <c r="P19" s="33"/>
      <c r="Q19" s="33">
        <v>29797768929</v>
      </c>
      <c r="R19" s="33"/>
      <c r="S19" s="33">
        <f t="shared" si="2"/>
        <v>29773712955</v>
      </c>
      <c r="T19" s="33"/>
      <c r="U19" s="74">
        <f t="shared" si="3"/>
        <v>9.9437837002506455E-2</v>
      </c>
    </row>
    <row r="20" spans="1:21" ht="27.75" x14ac:dyDescent="0.65">
      <c r="A20" s="75" t="s">
        <v>77</v>
      </c>
      <c r="B20" s="43"/>
      <c r="C20" s="33">
        <v>0</v>
      </c>
      <c r="D20" s="33"/>
      <c r="E20" s="33">
        <v>0</v>
      </c>
      <c r="F20" s="33"/>
      <c r="G20" s="33">
        <v>0</v>
      </c>
      <c r="H20" s="33"/>
      <c r="I20" s="33">
        <f t="shared" si="0"/>
        <v>0</v>
      </c>
      <c r="J20" s="33"/>
      <c r="K20" s="72">
        <f t="shared" si="1"/>
        <v>0</v>
      </c>
      <c r="L20" s="33"/>
      <c r="M20" s="33">
        <v>0</v>
      </c>
      <c r="N20" s="33"/>
      <c r="O20" s="33"/>
      <c r="P20" s="33"/>
      <c r="Q20" s="33">
        <v>174062557</v>
      </c>
      <c r="R20" s="33"/>
      <c r="S20" s="33">
        <f t="shared" si="2"/>
        <v>174062557</v>
      </c>
      <c r="T20" s="33"/>
      <c r="U20" s="74">
        <f t="shared" si="3"/>
        <v>5.8133173371307156E-4</v>
      </c>
    </row>
    <row r="21" spans="1:21" ht="30.75" thickBot="1" x14ac:dyDescent="0.8">
      <c r="A21" s="76" t="s">
        <v>73</v>
      </c>
      <c r="B21" s="43"/>
      <c r="C21" s="77">
        <f>SUM(C8:C20)</f>
        <v>12258349026</v>
      </c>
      <c r="D21" s="78"/>
      <c r="E21" s="77">
        <f>SUM(E8:E20)</f>
        <v>-114904926446</v>
      </c>
      <c r="F21" s="78"/>
      <c r="G21" s="77">
        <f>SUM(G8:G20)</f>
        <v>-240944764</v>
      </c>
      <c r="H21" s="78"/>
      <c r="I21" s="77">
        <f>SUM(I8:I20)</f>
        <v>-102887522184</v>
      </c>
      <c r="J21" s="78"/>
      <c r="K21" s="79">
        <f>SUM(K8:K20)</f>
        <v>1</v>
      </c>
      <c r="L21" s="78"/>
      <c r="M21" s="77">
        <f>SUM(M8:M20)</f>
        <v>12471407071</v>
      </c>
      <c r="N21" s="78"/>
      <c r="O21" s="77">
        <f>SUM(O8:O20)</f>
        <v>-375215105607</v>
      </c>
      <c r="P21" s="78"/>
      <c r="Q21" s="77">
        <f>SUM(Q8:Q20)</f>
        <v>63323338515</v>
      </c>
      <c r="R21" s="78"/>
      <c r="S21" s="77">
        <f>SUM(S8:S20)</f>
        <v>-299420360021</v>
      </c>
      <c r="T21" s="78"/>
      <c r="U21" s="79">
        <f>SUM(U8:U20)*-1</f>
        <v>1</v>
      </c>
    </row>
    <row r="22" spans="1:21" ht="19.5" thickTop="1" x14ac:dyDescent="0.45"/>
  </sheetData>
  <mergeCells count="6">
    <mergeCell ref="A2:U2"/>
    <mergeCell ref="A3:U3"/>
    <mergeCell ref="A4:U4"/>
    <mergeCell ref="A6:A7"/>
    <mergeCell ref="M6:U6"/>
    <mergeCell ref="C6:K6"/>
  </mergeCells>
  <pageMargins left="0.25" right="0.25" top="0.75" bottom="0.75" header="0.3" footer="0.3"/>
  <pageSetup paperSize="9" scale="52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rightToLeft="1" view="pageBreakPreview" zoomScale="60" zoomScaleNormal="100" workbookViewId="0">
      <selection activeCell="H11" sqref="H11"/>
    </sheetView>
  </sheetViews>
  <sheetFormatPr defaultRowHeight="18.75" x14ac:dyDescent="0.45"/>
  <cols>
    <col min="1" max="3" width="9.140625" style="1"/>
    <col min="4" max="4" width="35.7109375" style="1" bestFit="1" customWidth="1"/>
    <col min="5" max="5" width="1" style="1" customWidth="1"/>
    <col min="6" max="6" width="12.140625" style="1" bestFit="1" customWidth="1"/>
    <col min="7" max="7" width="1" style="1" customWidth="1"/>
    <col min="8" max="8" width="15" style="1" bestFit="1" customWidth="1"/>
    <col min="9" max="9" width="1" style="1" customWidth="1"/>
    <col min="10" max="10" width="9.140625" style="1" customWidth="1"/>
    <col min="11" max="16384" width="9.140625" style="1"/>
  </cols>
  <sheetData>
    <row r="2" spans="1:17" ht="30" x14ac:dyDescent="0.45">
      <c r="A2" s="23"/>
      <c r="B2" s="23"/>
      <c r="C2" s="59" t="s">
        <v>0</v>
      </c>
      <c r="D2" s="59"/>
      <c r="E2" s="59"/>
      <c r="F2" s="59"/>
      <c r="G2" s="59"/>
      <c r="H2" s="59"/>
      <c r="I2" s="59"/>
      <c r="J2" s="59"/>
      <c r="K2" s="59"/>
      <c r="L2" s="23"/>
      <c r="M2" s="23"/>
      <c r="N2" s="23"/>
    </row>
    <row r="3" spans="1:17" ht="30" x14ac:dyDescent="0.45">
      <c r="A3" s="23"/>
      <c r="B3" s="23"/>
      <c r="C3" s="23"/>
      <c r="D3" s="59" t="s">
        <v>46</v>
      </c>
      <c r="E3" s="59"/>
      <c r="F3" s="59"/>
      <c r="G3" s="59"/>
      <c r="H3" s="59"/>
      <c r="I3" s="59"/>
      <c r="J3" s="59"/>
      <c r="K3" s="23"/>
      <c r="L3" s="23"/>
      <c r="M3" s="23"/>
      <c r="N3" s="23"/>
      <c r="O3" s="23"/>
      <c r="P3" s="23"/>
    </row>
    <row r="4" spans="1:17" ht="30" x14ac:dyDescent="0.45">
      <c r="A4" s="23"/>
      <c r="B4" s="23"/>
      <c r="C4" s="23"/>
      <c r="D4" s="65" t="s">
        <v>2</v>
      </c>
      <c r="E4" s="65"/>
      <c r="F4" s="65"/>
      <c r="G4" s="65"/>
      <c r="H4" s="65"/>
      <c r="I4" s="65"/>
      <c r="J4" s="65"/>
      <c r="K4" s="23"/>
      <c r="L4" s="23"/>
      <c r="M4" s="23"/>
      <c r="N4" s="23"/>
      <c r="O4" s="23"/>
      <c r="P4" s="23"/>
      <c r="Q4" s="23"/>
    </row>
    <row r="6" spans="1:17" ht="30" x14ac:dyDescent="0.45">
      <c r="D6" s="64" t="s">
        <v>68</v>
      </c>
      <c r="F6" s="65" t="s">
        <v>47</v>
      </c>
      <c r="H6" s="65" t="s">
        <v>6</v>
      </c>
    </row>
    <row r="7" spans="1:17" ht="30" x14ac:dyDescent="0.45">
      <c r="D7" s="65" t="s">
        <v>68</v>
      </c>
      <c r="F7" s="59" t="s">
        <v>34</v>
      </c>
      <c r="H7" s="59" t="s">
        <v>34</v>
      </c>
    </row>
    <row r="8" spans="1:17" ht="21" x14ac:dyDescent="0.55000000000000004">
      <c r="D8" s="2" t="s">
        <v>68</v>
      </c>
      <c r="F8" s="3">
        <v>108999908</v>
      </c>
      <c r="H8" s="3">
        <v>1034179071</v>
      </c>
    </row>
    <row r="9" spans="1:17" ht="21" x14ac:dyDescent="0.55000000000000004">
      <c r="D9" s="2" t="s">
        <v>69</v>
      </c>
      <c r="F9" s="3">
        <v>0</v>
      </c>
      <c r="H9" s="3">
        <v>0</v>
      </c>
    </row>
    <row r="10" spans="1:17" ht="21" x14ac:dyDescent="0.55000000000000004">
      <c r="D10" s="2" t="s">
        <v>70</v>
      </c>
      <c r="F10" s="3">
        <v>0</v>
      </c>
      <c r="H10" s="3">
        <v>0</v>
      </c>
    </row>
    <row r="11" spans="1:17" ht="21.75" thickBot="1" x14ac:dyDescent="0.6">
      <c r="D11" s="2" t="s">
        <v>73</v>
      </c>
      <c r="F11" s="25">
        <f>SUM(F8:F10)</f>
        <v>108999908</v>
      </c>
      <c r="H11" s="25">
        <v>1034179071</v>
      </c>
    </row>
    <row r="12" spans="1:17" ht="19.5" thickTop="1" x14ac:dyDescent="0.45"/>
  </sheetData>
  <mergeCells count="8">
    <mergeCell ref="C2:K2"/>
    <mergeCell ref="D3:J3"/>
    <mergeCell ref="D4:J4"/>
    <mergeCell ref="H7"/>
    <mergeCell ref="H6"/>
    <mergeCell ref="D6:D7"/>
    <mergeCell ref="F7"/>
    <mergeCell ref="F6"/>
  </mergeCells>
  <pageMargins left="0.7" right="0.7" top="0.75" bottom="0.75" header="0.3" footer="0.3"/>
  <pageSetup paperSize="9" scale="78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tabSelected="1" view="pageBreakPreview" zoomScale="60" zoomScaleNormal="100" workbookViewId="0">
      <selection activeCell="C20" sqref="C2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0" style="1" bestFit="1" customWidth="1"/>
    <col min="4" max="4" width="1" style="1" customWidth="1"/>
    <col min="5" max="5" width="17.42578125" style="1" customWidth="1"/>
    <col min="6" max="6" width="1" style="1" customWidth="1"/>
    <col min="7" max="7" width="17" style="1" customWidth="1"/>
    <col min="8" max="8" width="1" style="1" customWidth="1"/>
    <col min="9" max="9" width="9.140625" style="1" customWidth="1"/>
    <col min="10" max="11" width="9.140625" style="1"/>
    <col min="12" max="12" width="16.140625" style="1" bestFit="1" customWidth="1"/>
    <col min="13" max="13" width="9.140625" style="1"/>
    <col min="14" max="14" width="14.7109375" style="1" bestFit="1" customWidth="1"/>
    <col min="15" max="16384" width="9.140625" style="1"/>
  </cols>
  <sheetData>
    <row r="2" spans="1:12" ht="30" x14ac:dyDescent="0.45">
      <c r="A2" s="59" t="s">
        <v>0</v>
      </c>
      <c r="B2" s="59"/>
      <c r="C2" s="59"/>
      <c r="D2" s="59"/>
      <c r="E2" s="59"/>
      <c r="F2" s="59"/>
      <c r="G2" s="59"/>
    </row>
    <row r="3" spans="1:12" ht="30" x14ac:dyDescent="0.45">
      <c r="A3" s="59" t="s">
        <v>46</v>
      </c>
      <c r="B3" s="59"/>
      <c r="C3" s="59"/>
      <c r="D3" s="59"/>
      <c r="E3" s="59"/>
      <c r="F3" s="59"/>
      <c r="G3" s="59"/>
    </row>
    <row r="4" spans="1:12" ht="30" x14ac:dyDescent="0.45">
      <c r="A4" s="65" t="s">
        <v>2</v>
      </c>
      <c r="B4" s="65"/>
      <c r="C4" s="65"/>
      <c r="D4" s="65"/>
      <c r="E4" s="65"/>
      <c r="F4" s="65"/>
      <c r="G4" s="65"/>
    </row>
    <row r="6" spans="1:12" ht="54" customHeight="1" x14ac:dyDescent="0.45">
      <c r="A6" s="65" t="s">
        <v>49</v>
      </c>
      <c r="C6" s="65" t="s">
        <v>34</v>
      </c>
      <c r="E6" s="66" t="s">
        <v>66</v>
      </c>
      <c r="G6" s="66" t="s">
        <v>13</v>
      </c>
    </row>
    <row r="7" spans="1:12" ht="22.5" x14ac:dyDescent="0.55000000000000004">
      <c r="A7" s="2" t="s">
        <v>71</v>
      </c>
      <c r="C7" s="26">
        <v>-102887522184</v>
      </c>
      <c r="D7" s="26"/>
      <c r="E7" s="28">
        <f>C7/$C$10</f>
        <v>1.1510997270819219</v>
      </c>
      <c r="F7" s="26"/>
      <c r="G7" s="26" t="s">
        <v>72</v>
      </c>
      <c r="K7" s="80"/>
      <c r="L7" s="3"/>
    </row>
    <row r="8" spans="1:12" ht="22.5" x14ac:dyDescent="0.55000000000000004">
      <c r="A8" s="2" t="s">
        <v>75</v>
      </c>
      <c r="C8" s="26">
        <v>12471407071</v>
      </c>
      <c r="D8" s="26"/>
      <c r="E8" s="28">
        <f t="shared" ref="E8:E9" si="0">C8/$C$10</f>
        <v>-0.13952939064935632</v>
      </c>
      <c r="F8" s="26"/>
      <c r="G8" s="26" t="s">
        <v>45</v>
      </c>
    </row>
    <row r="9" spans="1:12" ht="22.5" x14ac:dyDescent="0.55000000000000004">
      <c r="A9" s="24" t="s">
        <v>68</v>
      </c>
      <c r="C9" s="30">
        <v>1034179071</v>
      </c>
      <c r="D9" s="26"/>
      <c r="E9" s="28">
        <f t="shared" si="0"/>
        <v>-1.157033643256559E-2</v>
      </c>
      <c r="F9" s="26"/>
      <c r="G9" s="30" t="s">
        <v>45</v>
      </c>
    </row>
    <row r="10" spans="1:12" ht="25.5" thickBot="1" x14ac:dyDescent="0.65">
      <c r="A10" s="18" t="s">
        <v>73</v>
      </c>
      <c r="C10" s="27">
        <f>SUM(C7:C9)</f>
        <v>-89381936042</v>
      </c>
      <c r="D10" s="26"/>
      <c r="E10" s="32">
        <f>SUM(E7:E9)</f>
        <v>1</v>
      </c>
      <c r="F10" s="26"/>
      <c r="G10" s="27"/>
    </row>
    <row r="11" spans="1:12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سهام</vt:lpstr>
      <vt:lpstr>سپرده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 Hasanpour</cp:lastModifiedBy>
  <cp:lastPrinted>2021-04-27T12:06:01Z</cp:lastPrinted>
  <dcterms:modified xsi:type="dcterms:W3CDTF">2021-04-27T12:06:54Z</dcterms:modified>
</cp:coreProperties>
</file>